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A01F5308-C2A7-4D09-8752-867243C847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</externalReferences>
  <definedNames>
    <definedName name="_xlnm._FilterDatabase" localSheetId="1" hidden="1">Sheet1!$E$15:$F$67</definedName>
    <definedName name="_xlnm.Print_Area" localSheetId="1">Sheet1!$A$1:$L$70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8" i="1"/>
  <c r="K19" i="1"/>
  <c r="K20" i="1"/>
  <c r="K22" i="1"/>
  <c r="K21" i="1"/>
  <c r="K24" i="1"/>
  <c r="K25" i="1"/>
  <c r="K23" i="1"/>
  <c r="K26" i="1"/>
  <c r="K27" i="1"/>
  <c r="K28" i="1"/>
  <c r="K30" i="1"/>
  <c r="K29" i="1"/>
  <c r="K33" i="1"/>
  <c r="K34" i="1"/>
  <c r="K35" i="1"/>
  <c r="K31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1" i="1"/>
  <c r="K55" i="1"/>
  <c r="K56" i="1"/>
  <c r="K57" i="1"/>
  <c r="K59" i="1"/>
  <c r="K60" i="1"/>
  <c r="K61" i="1"/>
  <c r="K62" i="1"/>
  <c r="K63" i="1"/>
  <c r="K64" i="1"/>
  <c r="K65" i="1"/>
  <c r="K17" i="1"/>
  <c r="J17" i="1"/>
  <c r="J16" i="1"/>
  <c r="J18" i="1"/>
  <c r="J19" i="1"/>
  <c r="J20" i="1"/>
  <c r="J22" i="1"/>
  <c r="J21" i="1"/>
  <c r="J24" i="1"/>
  <c r="J25" i="1"/>
  <c r="J23" i="1"/>
  <c r="J26" i="1"/>
  <c r="J27" i="1"/>
  <c r="J28" i="1"/>
  <c r="J30" i="1"/>
  <c r="J29" i="1"/>
  <c r="J33" i="1"/>
  <c r="J34" i="1"/>
  <c r="J35" i="1"/>
  <c r="J31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1" i="1"/>
  <c r="J55" i="1"/>
  <c r="J56" i="1"/>
  <c r="J57" i="1"/>
  <c r="J59" i="1"/>
  <c r="J60" i="1"/>
  <c r="J61" i="1"/>
  <c r="J62" i="1"/>
  <c r="J63" i="1"/>
  <c r="J64" i="1"/>
  <c r="J65" i="1"/>
  <c r="I16" i="1"/>
  <c r="I18" i="1"/>
  <c r="I19" i="1"/>
  <c r="I20" i="1"/>
  <c r="I22" i="1"/>
  <c r="I21" i="1"/>
  <c r="I24" i="1"/>
  <c r="I25" i="1"/>
  <c r="I23" i="1"/>
  <c r="I26" i="1"/>
  <c r="I27" i="1"/>
  <c r="I28" i="1"/>
  <c r="I30" i="1"/>
  <c r="I29" i="1"/>
  <c r="I33" i="1"/>
  <c r="I34" i="1"/>
  <c r="I35" i="1"/>
  <c r="I31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1" i="1"/>
  <c r="I55" i="1"/>
  <c r="I56" i="1"/>
  <c r="I57" i="1"/>
  <c r="I59" i="1"/>
  <c r="I60" i="1"/>
  <c r="I61" i="1"/>
  <c r="I62" i="1"/>
  <c r="I63" i="1"/>
  <c r="I64" i="1"/>
  <c r="I65" i="1"/>
  <c r="I17" i="1"/>
  <c r="H16" i="1"/>
  <c r="H18" i="1"/>
  <c r="H19" i="1"/>
  <c r="H20" i="1"/>
  <c r="H22" i="1"/>
  <c r="H21" i="1"/>
  <c r="H24" i="1"/>
  <c r="H25" i="1"/>
  <c r="H23" i="1"/>
  <c r="H26" i="1"/>
  <c r="H27" i="1"/>
  <c r="H28" i="1"/>
  <c r="H30" i="1"/>
  <c r="H29" i="1"/>
  <c r="H33" i="1"/>
  <c r="H34" i="1"/>
  <c r="H35" i="1"/>
  <c r="H31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1" i="1"/>
  <c r="H55" i="1"/>
  <c r="H56" i="1"/>
  <c r="H57" i="1"/>
  <c r="H59" i="1"/>
  <c r="H60" i="1"/>
  <c r="H61" i="1"/>
  <c r="H62" i="1"/>
  <c r="H63" i="1"/>
  <c r="H64" i="1"/>
  <c r="H65" i="1"/>
  <c r="H17" i="1"/>
  <c r="G16" i="1"/>
  <c r="G18" i="1"/>
  <c r="G19" i="1"/>
  <c r="G20" i="1"/>
  <c r="G22" i="1"/>
  <c r="G21" i="1"/>
  <c r="G24" i="1"/>
  <c r="G25" i="1"/>
  <c r="G23" i="1"/>
  <c r="G26" i="1"/>
  <c r="G27" i="1"/>
  <c r="G28" i="1"/>
  <c r="G30" i="1"/>
  <c r="G29" i="1"/>
  <c r="G33" i="1"/>
  <c r="G34" i="1"/>
  <c r="G35" i="1"/>
  <c r="G31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1" i="1"/>
  <c r="G55" i="1"/>
  <c r="G56" i="1"/>
  <c r="G57" i="1"/>
  <c r="G59" i="1"/>
  <c r="G60" i="1"/>
  <c r="G61" i="1"/>
  <c r="G62" i="1"/>
  <c r="G63" i="1"/>
  <c r="G64" i="1"/>
  <c r="G65" i="1"/>
  <c r="G17" i="1"/>
  <c r="F67" i="1" l="1"/>
  <c r="E67" i="1"/>
  <c r="D67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L38" i="1" l="1"/>
  <c r="L58" i="1"/>
  <c r="L32" i="1"/>
  <c r="L57" i="1"/>
  <c r="L54" i="1"/>
  <c r="L63" i="1"/>
  <c r="L65" i="1"/>
  <c r="L27" i="1"/>
  <c r="L56" i="1"/>
  <c r="L53" i="1"/>
  <c r="L35" i="1"/>
  <c r="L41" i="1"/>
  <c r="L49" i="1"/>
  <c r="L36" i="1"/>
  <c r="L55" i="1"/>
  <c r="L42" i="1"/>
  <c r="L24" i="1"/>
  <c r="L19" i="1"/>
  <c r="L23" i="1"/>
  <c r="L33" i="1"/>
  <c r="L29" i="1"/>
  <c r="L47" i="1"/>
  <c r="L20" i="1"/>
  <c r="L61" i="1"/>
  <c r="L44" i="1"/>
  <c r="L45" i="1"/>
  <c r="L43" i="1"/>
  <c r="L17" i="1"/>
  <c r="L25" i="1"/>
  <c r="L28" i="1"/>
  <c r="L21" i="1"/>
  <c r="L50" i="1"/>
  <c r="L51" i="1"/>
  <c r="L62" i="1"/>
  <c r="L30" i="1"/>
  <c r="L40" i="1"/>
  <c r="L16" i="1"/>
  <c r="L22" i="1"/>
  <c r="L60" i="1"/>
  <c r="L26" i="1"/>
  <c r="L52" i="1"/>
  <c r="L39" i="1"/>
  <c r="L37" i="1"/>
  <c r="L59" i="1"/>
  <c r="L18" i="1"/>
  <c r="L31" i="1"/>
  <c r="L34" i="1"/>
  <c r="L48" i="1"/>
  <c r="L46" i="1"/>
</calcChain>
</file>

<file path=xl/sharedStrings.xml><?xml version="1.0" encoding="utf-8"?>
<sst xmlns="http://schemas.openxmlformats.org/spreadsheetml/2006/main" count="208" uniqueCount="122">
  <si>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</si>
  <si>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</si>
  <si>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</si>
  <si>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</si>
  <si>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</si>
  <si>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</si>
  <si>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</si>
  <si>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</si>
  <si>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</si>
  <si>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</si>
  <si>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</si>
  <si>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</si>
  <si>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</si>
  <si>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</si>
  <si>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</si>
  <si>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</si>
  <si>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</si>
  <si>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</si>
  <si>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</si>
  <si>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</si>
  <si>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</si>
  <si>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</si>
  <si>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</si>
  <si>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</si>
  <si>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</si>
  <si>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</si>
  <si>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</si>
  <si>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</si>
  <si>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</si>
  <si>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</si>
  <si>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</si>
  <si>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</si>
  <si>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</si>
  <si>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</si>
  <si>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</si>
  <si>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</si>
  <si>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</si>
  <si>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</si>
  <si>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</si>
  <si>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</si>
  <si>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</si>
  <si>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</si>
  <si>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</si>
  <si>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</si>
  <si>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</si>
  <si>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</si>
  <si>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</si>
  <si>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</si>
  <si>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</si>
  <si>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</si>
  <si>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</si>
  <si>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</si>
  <si>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</si>
  <si>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</si>
  <si>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</si>
  <si>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</si>
  <si>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</si>
  <si>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</si>
  <si>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</si>
  <si>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</si>
  <si>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</si>
  <si>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</si>
  <si>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</si>
  <si>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</si>
  <si>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</si>
  <si>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</si>
  <si>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</si>
  <si>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</si>
  <si>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</si>
  <si>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</si>
  <si>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</si>
  <si>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</si>
  <si>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</si>
  <si>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</si>
  <si>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</si>
  <si>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</si>
  <si>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</si>
  <si>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</si>
  <si>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</si>
  <si>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</si>
  <si>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</si>
  <si>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</si>
  <si>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</si>
  <si>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</si>
  <si>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</si>
  <si>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</si>
  <si>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</si>
  <si>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</si>
  <si>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</si>
  <si>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</si>
  <si>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</si>
  <si>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</si>
  <si>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</si>
  <si>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</si>
  <si>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</si>
  <si>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</si>
  <si>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</si>
  <si>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</si>
  <si>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</si>
  <si>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</si>
  <si>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</si>
  <si>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</si>
  <si>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</si>
  <si>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</si>
  <si>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</si>
  <si>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</si>
  <si>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</si>
  <si>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</si>
  <si>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</si>
  <si>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</si>
  <si>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</si>
  <si>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</si>
  <si>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</si>
  <si>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</si>
  <si>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Trading value in 2025</t>
  </si>
  <si>
    <t>IPO</t>
  </si>
  <si>
    <t>Government securities</t>
  </si>
  <si>
    <t>M SECURITIES</t>
  </si>
  <si>
    <t xml:space="preserve"> MSSC</t>
  </si>
  <si>
    <t>Corporate Bonds, Government securities</t>
  </si>
  <si>
    <t>Trading value of August</t>
  </si>
  <si>
    <t>As of August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</si>
</sst>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3" fontId="8" fillId="3" borderId="2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5" fillId="3" borderId="2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5">
                  <c:v>0</c:v>
                </c:pt>
                <c:pt idx="17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9">
                  <c:v>0</c:v>
                </c:pt>
                <c:pt idx="30">
                  <c:v>0</c:v>
                </c:pt>
                <c:pt idx="39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3670714410.79</c:v>
                </c:pt>
                <c:pt idx="1">
                  <c:v>2728040592.9300003</c:v>
                </c:pt>
                <c:pt idx="2">
                  <c:v>1213376412.79</c:v>
                </c:pt>
                <c:pt idx="3">
                  <c:v>1443739401.3900001</c:v>
                </c:pt>
                <c:pt idx="4">
                  <c:v>709127013.0999999</c:v>
                </c:pt>
                <c:pt idx="5">
                  <c:v>622748170.82000005</c:v>
                </c:pt>
                <c:pt idx="6">
                  <c:v>476487724.14999998</c:v>
                </c:pt>
                <c:pt idx="7">
                  <c:v>4471302824.8800001</c:v>
                </c:pt>
                <c:pt idx="8">
                  <c:v>1050942199.01</c:v>
                </c:pt>
                <c:pt idx="9">
                  <c:v>111153434.77</c:v>
                </c:pt>
                <c:pt idx="10">
                  <c:v>635584742</c:v>
                </c:pt>
                <c:pt idx="11">
                  <c:v>153663804.59</c:v>
                </c:pt>
                <c:pt idx="12">
                  <c:v>0</c:v>
                </c:pt>
                <c:pt idx="13">
                  <c:v>388159663.27999997</c:v>
                </c:pt>
                <c:pt idx="14">
                  <c:v>34376329</c:v>
                </c:pt>
                <c:pt idx="15">
                  <c:v>132476300</c:v>
                </c:pt>
                <c:pt idx="16">
                  <c:v>8766214.0700000003</c:v>
                </c:pt>
                <c:pt idx="17">
                  <c:v>28865355.829999998</c:v>
                </c:pt>
                <c:pt idx="18">
                  <c:v>147631399.68000001</c:v>
                </c:pt>
                <c:pt idx="19">
                  <c:v>9644379</c:v>
                </c:pt>
                <c:pt idx="20">
                  <c:v>161156456.75999999</c:v>
                </c:pt>
                <c:pt idx="21">
                  <c:v>175468707.75</c:v>
                </c:pt>
                <c:pt idx="22">
                  <c:v>240096896.06</c:v>
                </c:pt>
                <c:pt idx="23">
                  <c:v>29839350.25</c:v>
                </c:pt>
                <c:pt idx="24">
                  <c:v>32559634.960000001</c:v>
                </c:pt>
                <c:pt idx="25">
                  <c:v>17327667.140000001</c:v>
                </c:pt>
                <c:pt idx="26">
                  <c:v>44879650.319999993</c:v>
                </c:pt>
                <c:pt idx="27">
                  <c:v>14619320.449999999</c:v>
                </c:pt>
                <c:pt idx="28">
                  <c:v>35530927.18</c:v>
                </c:pt>
                <c:pt idx="29">
                  <c:v>11082974.33</c:v>
                </c:pt>
                <c:pt idx="30">
                  <c:v>30611928</c:v>
                </c:pt>
                <c:pt idx="31">
                  <c:v>0</c:v>
                </c:pt>
                <c:pt idx="32">
                  <c:v>7351029.7300000004</c:v>
                </c:pt>
                <c:pt idx="33">
                  <c:v>0</c:v>
                </c:pt>
                <c:pt idx="34">
                  <c:v>12891855</c:v>
                </c:pt>
                <c:pt idx="35">
                  <c:v>62561932.210000001</c:v>
                </c:pt>
                <c:pt idx="36">
                  <c:v>16720000</c:v>
                </c:pt>
                <c:pt idx="37">
                  <c:v>7721640.9199999999</c:v>
                </c:pt>
                <c:pt idx="38">
                  <c:v>3296</c:v>
                </c:pt>
                <c:pt idx="39">
                  <c:v>345840</c:v>
                </c:pt>
                <c:pt idx="40">
                  <c:v>2692800</c:v>
                </c:pt>
                <c:pt idx="41">
                  <c:v>0</c:v>
                </c:pt>
                <c:pt idx="42">
                  <c:v>2392545.5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44439.5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11996319600</c:v>
                </c:pt>
                <c:pt idx="1">
                  <c:v>4205586200</c:v>
                </c:pt>
                <c:pt idx="2">
                  <c:v>706045968</c:v>
                </c:pt>
                <c:pt idx="3">
                  <c:v>593025000</c:v>
                </c:pt>
                <c:pt idx="4">
                  <c:v>800000</c:v>
                </c:pt>
                <c:pt idx="5">
                  <c:v>5933418720</c:v>
                </c:pt>
                <c:pt idx="6">
                  <c:v>12400000</c:v>
                </c:pt>
                <c:pt idx="7">
                  <c:v>12399000</c:v>
                </c:pt>
                <c:pt idx="8">
                  <c:v>78638000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2600000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28420000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15667034010.789999</c:v>
                </c:pt>
                <c:pt idx="1">
                  <c:v>9403954051.4500008</c:v>
                </c:pt>
                <c:pt idx="2">
                  <c:v>2485716274.9100003</c:v>
                </c:pt>
                <c:pt idx="3">
                  <c:v>5266909825.54</c:v>
                </c:pt>
                <c:pt idx="4">
                  <c:v>3941967788.0999999</c:v>
                </c:pt>
                <c:pt idx="5">
                  <c:v>6556166890.8199997</c:v>
                </c:pt>
                <c:pt idx="6">
                  <c:v>488887724.14999998</c:v>
                </c:pt>
                <c:pt idx="7">
                  <c:v>4483701824.8800001</c:v>
                </c:pt>
                <c:pt idx="8">
                  <c:v>1129580199.01</c:v>
                </c:pt>
                <c:pt idx="9">
                  <c:v>111153434.77</c:v>
                </c:pt>
                <c:pt idx="10">
                  <c:v>635584742</c:v>
                </c:pt>
                <c:pt idx="11">
                  <c:v>2072461304.5899999</c:v>
                </c:pt>
                <c:pt idx="12">
                  <c:v>0</c:v>
                </c:pt>
                <c:pt idx="13">
                  <c:v>390759663.27999997</c:v>
                </c:pt>
                <c:pt idx="14">
                  <c:v>34376329</c:v>
                </c:pt>
                <c:pt idx="15">
                  <c:v>1376850115</c:v>
                </c:pt>
                <c:pt idx="16">
                  <c:v>8766214.0700000003</c:v>
                </c:pt>
                <c:pt idx="17">
                  <c:v>57285355.829999998</c:v>
                </c:pt>
                <c:pt idx="18">
                  <c:v>147631399.68000001</c:v>
                </c:pt>
                <c:pt idx="19">
                  <c:v>9644379</c:v>
                </c:pt>
                <c:pt idx="20">
                  <c:v>161156456.75999999</c:v>
                </c:pt>
                <c:pt idx="21">
                  <c:v>175468707.75</c:v>
                </c:pt>
                <c:pt idx="22">
                  <c:v>240096896.06</c:v>
                </c:pt>
                <c:pt idx="23">
                  <c:v>29839350.25</c:v>
                </c:pt>
                <c:pt idx="24">
                  <c:v>32559634.960000001</c:v>
                </c:pt>
                <c:pt idx="25">
                  <c:v>17327667.140000001</c:v>
                </c:pt>
                <c:pt idx="26">
                  <c:v>44879650.319999993</c:v>
                </c:pt>
                <c:pt idx="27">
                  <c:v>14619320.449999999</c:v>
                </c:pt>
                <c:pt idx="28">
                  <c:v>35530927.18</c:v>
                </c:pt>
                <c:pt idx="29">
                  <c:v>11082974.33</c:v>
                </c:pt>
                <c:pt idx="30">
                  <c:v>30611928</c:v>
                </c:pt>
                <c:pt idx="31">
                  <c:v>0</c:v>
                </c:pt>
                <c:pt idx="32">
                  <c:v>7351029.7300000004</c:v>
                </c:pt>
                <c:pt idx="33">
                  <c:v>0</c:v>
                </c:pt>
                <c:pt idx="34">
                  <c:v>12891855</c:v>
                </c:pt>
                <c:pt idx="35">
                  <c:v>62561932.210000001</c:v>
                </c:pt>
                <c:pt idx="36">
                  <c:v>16720000</c:v>
                </c:pt>
                <c:pt idx="37">
                  <c:v>7721640.9199999999</c:v>
                </c:pt>
                <c:pt idx="38">
                  <c:v>3296</c:v>
                </c:pt>
                <c:pt idx="39">
                  <c:v>345840</c:v>
                </c:pt>
                <c:pt idx="40">
                  <c:v>2692800</c:v>
                </c:pt>
                <c:pt idx="41">
                  <c:v>0</c:v>
                </c:pt>
                <c:pt idx="42">
                  <c:v>2392545.5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44439.5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143176021485.66</c:v>
                </c:pt>
                <c:pt idx="1">
                  <c:v>141764048045.94</c:v>
                </c:pt>
                <c:pt idx="2">
                  <c:v>109954637617.60999</c:v>
                </c:pt>
                <c:pt idx="3">
                  <c:v>92084883964.729996</c:v>
                </c:pt>
                <c:pt idx="4">
                  <c:v>67186978925.010002</c:v>
                </c:pt>
                <c:pt idx="5">
                  <c:v>54942539153.959999</c:v>
                </c:pt>
                <c:pt idx="6">
                  <c:v>52996667724.279999</c:v>
                </c:pt>
                <c:pt idx="7">
                  <c:v>26376070281.630001</c:v>
                </c:pt>
                <c:pt idx="8">
                  <c:v>25127232112.41</c:v>
                </c:pt>
                <c:pt idx="9">
                  <c:v>22490950727.509998</c:v>
                </c:pt>
                <c:pt idx="10">
                  <c:v>14694926841.860001</c:v>
                </c:pt>
                <c:pt idx="11">
                  <c:v>11922621065.93</c:v>
                </c:pt>
                <c:pt idx="12">
                  <c:v>4299098237.2399998</c:v>
                </c:pt>
                <c:pt idx="13">
                  <c:v>4052921847.8099995</c:v>
                </c:pt>
                <c:pt idx="14">
                  <c:v>3902403430.9899998</c:v>
                </c:pt>
                <c:pt idx="15">
                  <c:v>2961121456.4400001</c:v>
                </c:pt>
                <c:pt idx="16">
                  <c:v>2760524769.02</c:v>
                </c:pt>
                <c:pt idx="17">
                  <c:v>2499171224.6799998</c:v>
                </c:pt>
                <c:pt idx="18">
                  <c:v>2353002442.0999999</c:v>
                </c:pt>
                <c:pt idx="19">
                  <c:v>1967513814.8</c:v>
                </c:pt>
                <c:pt idx="20">
                  <c:v>1694668118.6900001</c:v>
                </c:pt>
                <c:pt idx="21">
                  <c:v>1370225969.2999997</c:v>
                </c:pt>
                <c:pt idx="22">
                  <c:v>1143812584.0999999</c:v>
                </c:pt>
                <c:pt idx="23">
                  <c:v>638611865.70000005</c:v>
                </c:pt>
                <c:pt idx="24">
                  <c:v>570763265.10000002</c:v>
                </c:pt>
                <c:pt idx="25">
                  <c:v>464340519.11999995</c:v>
                </c:pt>
                <c:pt idx="26">
                  <c:v>464073611.02999997</c:v>
                </c:pt>
                <c:pt idx="27">
                  <c:v>359768328.13999993</c:v>
                </c:pt>
                <c:pt idx="28">
                  <c:v>314558574.93000001</c:v>
                </c:pt>
                <c:pt idx="29">
                  <c:v>264860335.07000002</c:v>
                </c:pt>
                <c:pt idx="30">
                  <c:v>202152139.28000003</c:v>
                </c:pt>
                <c:pt idx="31">
                  <c:v>145434521.16</c:v>
                </c:pt>
                <c:pt idx="32">
                  <c:v>124213026.45999999</c:v>
                </c:pt>
                <c:pt idx="33">
                  <c:v>110379412.09999999</c:v>
                </c:pt>
                <c:pt idx="34">
                  <c:v>96322051.590000004</c:v>
                </c:pt>
                <c:pt idx="35">
                  <c:v>90842135.879999995</c:v>
                </c:pt>
                <c:pt idx="36">
                  <c:v>82027343.620000005</c:v>
                </c:pt>
                <c:pt idx="37">
                  <c:v>50528320.520000003</c:v>
                </c:pt>
                <c:pt idx="38">
                  <c:v>37773877</c:v>
                </c:pt>
                <c:pt idx="39">
                  <c:v>28385743.760000002</c:v>
                </c:pt>
                <c:pt idx="40">
                  <c:v>14396697</c:v>
                </c:pt>
                <c:pt idx="41">
                  <c:v>5074782</c:v>
                </c:pt>
                <c:pt idx="42">
                  <c:v>2893879.38</c:v>
                </c:pt>
                <c:pt idx="43">
                  <c:v>57820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174998.64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INVESCORE CAPITAL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APEX CAPITAL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TAVAN BOGD CAPITAL </c:v>
                  </c:pt>
                  <c:pt idx="9">
                    <c:v> STANDART INVESTMENT </c:v>
                  </c:pt>
                  <c:pt idx="10">
                    <c:v> TENGER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RHINOS INVESTMENT </c:v>
                  </c:pt>
                  <c:pt idx="14">
                    <c:v> DH CAPITAL </c:v>
                  </c:pt>
                  <c:pt idx="15">
                    <c:v> LIFETIME INVESTMENT </c:v>
                  </c:pt>
                  <c:pt idx="16">
                    <c:v> UNET SECURITIES </c:v>
                  </c:pt>
                  <c:pt idx="17">
                    <c:v> MIRAE ASSET SECURITIES MONGOLIA </c:v>
                  </c:pt>
                  <c:pt idx="18">
                    <c:v> BUMBAT-ALTAI </c:v>
                  </c:pt>
                  <c:pt idx="19">
                    <c:v> ARGAI BEST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MONSEC </c:v>
                  </c:pt>
                  <c:pt idx="26">
                    <c:v> ALTAN KHOROMSOG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NETSEC </c:v>
                  </c:pt>
                  <c:pt idx="33">
                    <c:v> HUNNU EMPIRE </c:v>
                  </c:pt>
                  <c:pt idx="34">
                    <c:v> UNDURKHAAN INVEST </c:v>
                  </c:pt>
                  <c:pt idx="35">
                    <c:v> MERGEN SANAA </c:v>
                  </c:pt>
                  <c:pt idx="36">
                    <c:v> BULGAN BROKER </c:v>
                  </c:pt>
                  <c:pt idx="37">
                    <c:v> DOMIXSEC </c:v>
                  </c:pt>
                  <c:pt idx="38">
                    <c:v> MAZAALAI CAPITAL PARTNERS </c:v>
                  </c:pt>
                  <c:pt idx="39">
                    <c:v> NATIONAL SECURITIES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INVC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TTOL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ZGB</c:v>
                  </c:pt>
                  <c:pt idx="9">
                    <c:v>STIN</c:v>
                  </c:pt>
                  <c:pt idx="10">
                    <c:v>TNGR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RISM</c:v>
                  </c:pt>
                  <c:pt idx="14">
                    <c:v>DELG</c:v>
                  </c:pt>
                  <c:pt idx="15">
                    <c:v>LFTI</c:v>
                  </c:pt>
                  <c:pt idx="16">
                    <c:v> UNET</c:v>
                  </c:pt>
                  <c:pt idx="17">
                    <c:v>BZIN</c:v>
                  </c:pt>
                  <c:pt idx="18">
                    <c:v>BUMB</c:v>
                  </c:pt>
                  <c:pt idx="19">
                    <c:v>ARGB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MSEC</c:v>
                  </c:pt>
                  <c:pt idx="26">
                    <c:v>ALTN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ZRGD</c:v>
                  </c:pt>
                  <c:pt idx="33">
                    <c:v>HUN</c:v>
                  </c:pt>
                  <c:pt idx="34">
                    <c:v>UNDR</c:v>
                  </c:pt>
                  <c:pt idx="35">
                    <c:v>MERG</c:v>
                  </c:pt>
                  <c:pt idx="36">
                    <c:v>BULG</c:v>
                  </c:pt>
                  <c:pt idx="37">
                    <c:v>DOMI</c:v>
                  </c:pt>
                  <c:pt idx="38">
                    <c:v>BLAC</c:v>
                  </c:pt>
                  <c:pt idx="39">
                    <c:v>NSEC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0.0%</c:formatCode>
                <c:ptCount val="51"/>
                <c:pt idx="0">
                  <c:v>0.1799169126812496</c:v>
                </c:pt>
                <c:pt idx="1">
                  <c:v>0.17814260788197991</c:v>
                </c:pt>
                <c:pt idx="2">
                  <c:v>0.13817047526444465</c:v>
                </c:pt>
                <c:pt idx="3">
                  <c:v>0.11571510268012779</c:v>
                </c:pt>
                <c:pt idx="4">
                  <c:v>8.4428060614735553E-2</c:v>
                </c:pt>
                <c:pt idx="5">
                  <c:v>6.9041533050554937E-2</c:v>
                </c:pt>
                <c:pt idx="6">
                  <c:v>6.659632486227085E-2</c:v>
                </c:pt>
                <c:pt idx="7">
                  <c:v>3.3144524372817695E-2</c:v>
                </c:pt>
                <c:pt idx="8">
                  <c:v>3.1575217546764629E-2</c:v>
                </c:pt>
                <c:pt idx="9">
                  <c:v>2.8262430930621904E-2</c:v>
                </c:pt>
                <c:pt idx="10">
                  <c:v>1.8465842548426148E-2</c:v>
                </c:pt>
                <c:pt idx="11">
                  <c:v>1.4982125854540515E-2</c:v>
                </c:pt>
                <c:pt idx="12">
                  <c:v>5.4023046186898842E-3</c:v>
                </c:pt>
                <c:pt idx="13">
                  <c:v>5.0929560594711277E-3</c:v>
                </c:pt>
                <c:pt idx="14">
                  <c:v>4.9038125941413824E-3</c:v>
                </c:pt>
                <c:pt idx="15">
                  <c:v>3.7209850154290608E-3</c:v>
                </c:pt>
                <c:pt idx="16">
                  <c:v>3.4689125222825269E-3</c:v>
                </c:pt>
                <c:pt idx="17">
                  <c:v>3.1404921462444592E-3</c:v>
                </c:pt>
                <c:pt idx="18">
                  <c:v>2.9568144897536034E-3</c:v>
                </c:pt>
                <c:pt idx="19">
                  <c:v>2.4724043002687999E-3</c:v>
                </c:pt>
                <c:pt idx="20">
                  <c:v>2.1295427318783538E-3</c:v>
                </c:pt>
                <c:pt idx="21">
                  <c:v>1.7218443669132118E-3</c:v>
                </c:pt>
                <c:pt idx="22">
                  <c:v>1.4373302643965803E-3</c:v>
                </c:pt>
                <c:pt idx="23">
                  <c:v>8.0248825247504507E-4</c:v>
                </c:pt>
                <c:pt idx="24">
                  <c:v>7.1722878917226149E-4</c:v>
                </c:pt>
                <c:pt idx="25">
                  <c:v>5.834965364032446E-4</c:v>
                </c:pt>
                <c:pt idx="26">
                  <c:v>5.8316113611048498E-4</c:v>
                </c:pt>
                <c:pt idx="27">
                  <c:v>4.5208971591605851E-4</c:v>
                </c:pt>
                <c:pt idx="28">
                  <c:v>3.95278532477503E-4</c:v>
                </c:pt>
                <c:pt idx="29">
                  <c:v>3.3282705639567199E-4</c:v>
                </c:pt>
                <c:pt idx="30">
                  <c:v>2.5402709485687391E-4</c:v>
                </c:pt>
                <c:pt idx="31">
                  <c:v>1.8275497372305301E-4</c:v>
                </c:pt>
                <c:pt idx="32">
                  <c:v>1.560877582962861E-4</c:v>
                </c:pt>
                <c:pt idx="33">
                  <c:v>1.3870425258738164E-4</c:v>
                </c:pt>
                <c:pt idx="34">
                  <c:v>1.2103958445955671E-4</c:v>
                </c:pt>
                <c:pt idx="35">
                  <c:v>1.1415344873608693E-4</c:v>
                </c:pt>
                <c:pt idx="36">
                  <c:v>1.0307666232388304E-4</c:v>
                </c:pt>
                <c:pt idx="37">
                  <c:v>6.3494566594292086E-5</c:v>
                </c:pt>
                <c:pt idx="38">
                  <c:v>4.7467161465454896E-5</c:v>
                </c:pt>
                <c:pt idx="39">
                  <c:v>3.5669907072894552E-5</c:v>
                </c:pt>
                <c:pt idx="40">
                  <c:v>1.8091082921359385E-5</c:v>
                </c:pt>
                <c:pt idx="41">
                  <c:v>6.3770392590621327E-6</c:v>
                </c:pt>
                <c:pt idx="42">
                  <c:v>3.6364877185365564E-6</c:v>
                </c:pt>
                <c:pt idx="43">
                  <c:v>7.2657389018675576E-8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12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5716250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5\2025.08%20Ariljaanii%20tailan%20WEB.xlsx" TargetMode="External"/><Relationship Id="rId1" Type="http://schemas.openxmlformats.org/officeDocument/2006/relationships/externalLinkPath" Target="2025.08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6">
          <cell r="B16" t="str">
            <v>INVC</v>
          </cell>
          <cell r="C16" t="str">
            <v>"ИНВЕСКОР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0</v>
          </cell>
          <cell r="H16">
            <v>3670714410.79</v>
          </cell>
          <cell r="I16">
            <v>11996319600</v>
          </cell>
          <cell r="J16">
            <v>15667034010.789999</v>
          </cell>
          <cell r="K16">
            <v>143176021485.66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2470327258.52</v>
          </cell>
          <cell r="H17">
            <v>2728040592.9300003</v>
          </cell>
          <cell r="I17">
            <v>4205586200</v>
          </cell>
          <cell r="J17">
            <v>9403954051.4500008</v>
          </cell>
          <cell r="K17">
            <v>141764048045.94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566293894.12</v>
          </cell>
          <cell r="H18">
            <v>1213376412.79</v>
          </cell>
          <cell r="I18">
            <v>706045968</v>
          </cell>
          <cell r="J18">
            <v>2485716274.9100003</v>
          </cell>
          <cell r="K18">
            <v>109954637617.60999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3230145424.1500001</v>
          </cell>
          <cell r="H19">
            <v>1443739401.3900001</v>
          </cell>
          <cell r="I19">
            <v>593025000</v>
          </cell>
          <cell r="J19">
            <v>5266909825.54</v>
          </cell>
          <cell r="K19">
            <v>92084883964.729996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3232040775</v>
          </cell>
          <cell r="H20">
            <v>709127013.0999999</v>
          </cell>
          <cell r="I20">
            <v>800000</v>
          </cell>
          <cell r="J20">
            <v>3941967788.0999999</v>
          </cell>
          <cell r="K20">
            <v>67186978925.010002</v>
          </cell>
        </row>
        <row r="21">
          <cell r="B21" t="str">
            <v>TTOL</v>
          </cell>
          <cell r="C21" t="str">
            <v>"АПЕКС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622748170.82000005</v>
          </cell>
          <cell r="I21">
            <v>5933418720</v>
          </cell>
          <cell r="J21">
            <v>6556166890.8199997</v>
          </cell>
          <cell r="K21">
            <v>54942539153.959999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0</v>
          </cell>
          <cell r="H22">
            <v>476487724.14999998</v>
          </cell>
          <cell r="I22">
            <v>12400000</v>
          </cell>
          <cell r="J22">
            <v>488887724.14999998</v>
          </cell>
          <cell r="K22">
            <v>52996667724.279999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4471302824.8800001</v>
          </cell>
          <cell r="I23">
            <v>12399000</v>
          </cell>
          <cell r="J23">
            <v>4483701824.8800001</v>
          </cell>
          <cell r="K23">
            <v>26376070281.630001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1050942199.01</v>
          </cell>
          <cell r="I24">
            <v>78638000</v>
          </cell>
          <cell r="J24">
            <v>1129580199.01</v>
          </cell>
          <cell r="K24">
            <v>25127232112.41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111153434.77</v>
          </cell>
          <cell r="I25">
            <v>0</v>
          </cell>
          <cell r="J25">
            <v>111153434.77</v>
          </cell>
          <cell r="K25">
            <v>22490950727.509998</v>
          </cell>
        </row>
        <row r="26">
          <cell r="B26" t="str">
            <v>TNGR</v>
          </cell>
          <cell r="C26" t="str">
            <v>"ТЭНГЭР КАПИТАЛ 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635584742</v>
          </cell>
          <cell r="I26">
            <v>0</v>
          </cell>
          <cell r="J26">
            <v>635584742</v>
          </cell>
          <cell r="K26">
            <v>14694926841.860001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1918797500</v>
          </cell>
          <cell r="H27">
            <v>153663804.59</v>
          </cell>
          <cell r="I27">
            <v>0</v>
          </cell>
          <cell r="J27">
            <v>2072461304.5899999</v>
          </cell>
          <cell r="K27">
            <v>11922621065.93</v>
          </cell>
        </row>
        <row r="28">
          <cell r="B28" t="str">
            <v>TABO</v>
          </cell>
          <cell r="C28" t="str">
            <v>"ТАВАН БОГД ҮЦК" ХХК</v>
          </cell>
          <cell r="D28" t="str">
            <v>●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4299098237.2399998</v>
          </cell>
        </row>
        <row r="29">
          <cell r="B29" t="str">
            <v>RISM</v>
          </cell>
          <cell r="C29" t="str">
            <v>"РАЙНОС ИНВЕСТМЕНТ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0</v>
          </cell>
          <cell r="H29">
            <v>388159663.27999997</v>
          </cell>
          <cell r="I29">
            <v>2600000</v>
          </cell>
          <cell r="J29">
            <v>390759663.27999997</v>
          </cell>
          <cell r="K29">
            <v>4052921847.8099995</v>
          </cell>
        </row>
        <row r="30">
          <cell r="B30" t="str">
            <v>DELG</v>
          </cell>
          <cell r="C30" t="str">
            <v>"ДИ ЭЙЧ КАПИТАЛ ҮЦК" ХХК</v>
          </cell>
          <cell r="D30" t="str">
            <v>●</v>
          </cell>
          <cell r="G30">
            <v>0</v>
          </cell>
          <cell r="H30">
            <v>34376329</v>
          </cell>
          <cell r="I30">
            <v>0</v>
          </cell>
          <cell r="J30">
            <v>34376329</v>
          </cell>
          <cell r="K30">
            <v>3902403430.9899998</v>
          </cell>
        </row>
        <row r="31">
          <cell r="B31" t="str">
            <v>LFTI</v>
          </cell>
          <cell r="C31" t="str">
            <v>"ЛАЙФТАЙМ ИНВЕСТМЕНТ ҮЦК" ХХК</v>
          </cell>
          <cell r="D31" t="str">
            <v>●</v>
          </cell>
          <cell r="E31" t="str">
            <v>●</v>
          </cell>
          <cell r="G31">
            <v>1244373815</v>
          </cell>
          <cell r="H31">
            <v>132476300</v>
          </cell>
          <cell r="I31">
            <v>0</v>
          </cell>
          <cell r="J31">
            <v>1376850115</v>
          </cell>
          <cell r="K31">
            <v>2961121456.4400001</v>
          </cell>
        </row>
        <row r="32">
          <cell r="B32" t="str">
            <v>UNET</v>
          </cell>
          <cell r="C32" t="str">
            <v>"ҮНЭТ СЕКЬЮРИТИС ҮЦК" ХХК</v>
          </cell>
          <cell r="D32" t="str">
            <v>●</v>
          </cell>
          <cell r="G32">
            <v>0</v>
          </cell>
          <cell r="H32">
            <v>8766214.0700000003</v>
          </cell>
          <cell r="I32">
            <v>0</v>
          </cell>
          <cell r="J32">
            <v>8766214.0700000003</v>
          </cell>
          <cell r="K32">
            <v>2760524769.02</v>
          </cell>
        </row>
        <row r="33">
          <cell r="B33" t="str">
            <v>BZIN</v>
          </cell>
          <cell r="C33" t="str">
            <v>"МИРЭ ЭССЭТ СЕКЬЮРИТИС МОНГОЛ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0</v>
          </cell>
          <cell r="H33">
            <v>28865355.829999998</v>
          </cell>
          <cell r="I33">
            <v>28420000</v>
          </cell>
          <cell r="J33">
            <v>57285355.829999998</v>
          </cell>
          <cell r="K33">
            <v>2499171224.6799998</v>
          </cell>
        </row>
        <row r="34">
          <cell r="B34" t="str">
            <v>BUMB</v>
          </cell>
          <cell r="C34" t="str">
            <v>"БУМБАТ-АЛТАЙ ҮЦК" ХХК</v>
          </cell>
          <cell r="D34" t="str">
            <v>●</v>
          </cell>
          <cell r="G34">
            <v>0</v>
          </cell>
          <cell r="H34">
            <v>147631399.68000001</v>
          </cell>
          <cell r="I34">
            <v>0</v>
          </cell>
          <cell r="J34">
            <v>147631399.68000001</v>
          </cell>
          <cell r="K34">
            <v>2353002442.0999999</v>
          </cell>
        </row>
        <row r="35">
          <cell r="B35" t="str">
            <v>ARGB</v>
          </cell>
          <cell r="C35" t="str">
            <v>"АРГАЙ БЭСТ ҮЦК" ХХК</v>
          </cell>
          <cell r="D35" t="str">
            <v>●</v>
          </cell>
          <cell r="G35">
            <v>0</v>
          </cell>
          <cell r="H35">
            <v>9644379</v>
          </cell>
          <cell r="I35">
            <v>0</v>
          </cell>
          <cell r="J35">
            <v>9644379</v>
          </cell>
          <cell r="K35">
            <v>1967513814.8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161156456.75999999</v>
          </cell>
          <cell r="I36">
            <v>0</v>
          </cell>
          <cell r="J36">
            <v>161156456.75999999</v>
          </cell>
          <cell r="K36">
            <v>1694668118.6900001</v>
          </cell>
        </row>
        <row r="37">
          <cell r="B37" t="str">
            <v>NOVL</v>
          </cell>
          <cell r="C37" t="str">
            <v>"НОВЕЛ ИНВЕСТМЕНТ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175468707.75</v>
          </cell>
          <cell r="I37">
            <v>0</v>
          </cell>
          <cell r="J37">
            <v>175468707.75</v>
          </cell>
          <cell r="K37">
            <v>1370225969.2999997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0</v>
          </cell>
          <cell r="H38">
            <v>240096896.06</v>
          </cell>
          <cell r="I38">
            <v>0</v>
          </cell>
          <cell r="J38">
            <v>240096896.06</v>
          </cell>
          <cell r="K38">
            <v>1143812584.0999999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0</v>
          </cell>
          <cell r="H39">
            <v>29839350.25</v>
          </cell>
          <cell r="I39">
            <v>0</v>
          </cell>
          <cell r="J39">
            <v>29839350.25</v>
          </cell>
          <cell r="K39">
            <v>638611865.70000005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G40">
            <v>0</v>
          </cell>
          <cell r="H40">
            <v>32559634.960000001</v>
          </cell>
          <cell r="I40">
            <v>0</v>
          </cell>
          <cell r="J40">
            <v>32559634.960000001</v>
          </cell>
          <cell r="K40">
            <v>570763265.10000002</v>
          </cell>
        </row>
        <row r="41">
          <cell r="B41" t="str">
            <v>MSEC</v>
          </cell>
          <cell r="C41" t="str">
            <v>"МОНСЕК ҮЦК" ХХК</v>
          </cell>
          <cell r="D41" t="str">
            <v>●</v>
          </cell>
          <cell r="G41">
            <v>0</v>
          </cell>
          <cell r="H41">
            <v>17327667.140000001</v>
          </cell>
          <cell r="I41">
            <v>0</v>
          </cell>
          <cell r="J41">
            <v>17327667.140000001</v>
          </cell>
          <cell r="K41">
            <v>464340519.11999995</v>
          </cell>
        </row>
        <row r="42">
          <cell r="B42" t="str">
            <v>ALTN</v>
          </cell>
          <cell r="C42" t="str">
            <v>"АЛТАН ХОРОМСОГ ҮЦК" ХХК</v>
          </cell>
          <cell r="D42" t="str">
            <v>●</v>
          </cell>
          <cell r="G42">
            <v>0</v>
          </cell>
          <cell r="H42">
            <v>44879650.319999993</v>
          </cell>
          <cell r="I42">
            <v>0</v>
          </cell>
          <cell r="J42">
            <v>44879650.319999993</v>
          </cell>
          <cell r="K42">
            <v>464073611.02999997</v>
          </cell>
        </row>
        <row r="43">
          <cell r="B43" t="str">
            <v>DRBR</v>
          </cell>
          <cell r="C43" t="str">
            <v>"ДАРХАН БРОКЕР ҮЦК" ХХК</v>
          </cell>
          <cell r="D43" t="str">
            <v>●</v>
          </cell>
          <cell r="G43">
            <v>0</v>
          </cell>
          <cell r="H43">
            <v>14619320.449999999</v>
          </cell>
          <cell r="I43">
            <v>0</v>
          </cell>
          <cell r="J43">
            <v>14619320.449999999</v>
          </cell>
          <cell r="K43">
            <v>359768328.13999993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0</v>
          </cell>
          <cell r="H44">
            <v>35530927.18</v>
          </cell>
          <cell r="I44">
            <v>0</v>
          </cell>
          <cell r="J44">
            <v>35530927.18</v>
          </cell>
          <cell r="K44">
            <v>314558574.93000001</v>
          </cell>
        </row>
        <row r="45">
          <cell r="B45" t="str">
            <v>BKOC</v>
          </cell>
          <cell r="C45" t="str">
            <v>"ЭС ЖИ ИНВЕСТМЕНТ ЭНД СЕКЬЮРИТИС ҮЦК" ХХК</v>
          </cell>
          <cell r="D45" t="str">
            <v>●</v>
          </cell>
          <cell r="G45">
            <v>0</v>
          </cell>
          <cell r="H45">
            <v>11082974.33</v>
          </cell>
          <cell r="I45">
            <v>0</v>
          </cell>
          <cell r="J45">
            <v>11082974.33</v>
          </cell>
          <cell r="K45">
            <v>264860335.07000002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30611928</v>
          </cell>
          <cell r="I46">
            <v>0</v>
          </cell>
          <cell r="J46">
            <v>30611928</v>
          </cell>
          <cell r="K46">
            <v>202152139.28000003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145434521.16</v>
          </cell>
        </row>
        <row r="48">
          <cell r="B48" t="str">
            <v>ZRGD</v>
          </cell>
          <cell r="C48" t="str">
            <v>"НЭТСЭК ҮЦК" ХХК</v>
          </cell>
          <cell r="D48" t="str">
            <v>●</v>
          </cell>
          <cell r="G48">
            <v>0</v>
          </cell>
          <cell r="H48">
            <v>7351029.7300000004</v>
          </cell>
          <cell r="I48">
            <v>0</v>
          </cell>
          <cell r="J48">
            <v>7351029.7300000004</v>
          </cell>
          <cell r="K48">
            <v>124213026.45999999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110379412.09999999</v>
          </cell>
        </row>
        <row r="50">
          <cell r="B50" t="str">
            <v>UNDR</v>
          </cell>
          <cell r="C50" t="str">
            <v>"ӨНДӨРХААН ИНВЕСТ ҮЦК" ХХК</v>
          </cell>
          <cell r="D50" t="str">
            <v>●</v>
          </cell>
          <cell r="G50">
            <v>0</v>
          </cell>
          <cell r="H50">
            <v>12891855</v>
          </cell>
          <cell r="I50">
            <v>0</v>
          </cell>
          <cell r="J50">
            <v>12891855</v>
          </cell>
          <cell r="K50">
            <v>96322051.590000004</v>
          </cell>
        </row>
        <row r="51">
          <cell r="B51" t="str">
            <v>MERG</v>
          </cell>
          <cell r="C51" t="str">
            <v>"МЭРГЭН САНАА ҮЦК" ХХК</v>
          </cell>
          <cell r="D51" t="str">
            <v>●</v>
          </cell>
          <cell r="G51">
            <v>0</v>
          </cell>
          <cell r="H51">
            <v>62561932.210000001</v>
          </cell>
          <cell r="I51">
            <v>0</v>
          </cell>
          <cell r="J51">
            <v>62561932.210000001</v>
          </cell>
          <cell r="K51">
            <v>90842135.879999995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G52">
            <v>0</v>
          </cell>
          <cell r="H52">
            <v>16720000</v>
          </cell>
          <cell r="I52">
            <v>0</v>
          </cell>
          <cell r="J52">
            <v>16720000</v>
          </cell>
          <cell r="K52">
            <v>82027343.620000005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G53">
            <v>0</v>
          </cell>
          <cell r="H53">
            <v>7721640.9199999999</v>
          </cell>
          <cell r="I53">
            <v>0</v>
          </cell>
          <cell r="J53">
            <v>7721640.9199999999</v>
          </cell>
          <cell r="K53">
            <v>50528320.520000003</v>
          </cell>
        </row>
        <row r="54">
          <cell r="B54" t="str">
            <v>BLAC</v>
          </cell>
          <cell r="C54" t="str">
            <v>"МАЗААЛАЙ КАПИТАЛ ПАРТНЕРС ҮЦК" ХХК</v>
          </cell>
          <cell r="D54" t="str">
            <v>●</v>
          </cell>
          <cell r="G54">
            <v>0</v>
          </cell>
          <cell r="H54">
            <v>3296</v>
          </cell>
          <cell r="I54">
            <v>0</v>
          </cell>
          <cell r="J54">
            <v>3296</v>
          </cell>
          <cell r="K54">
            <v>37773877</v>
          </cell>
        </row>
        <row r="55">
          <cell r="B55" t="str">
            <v>NSEC</v>
          </cell>
          <cell r="C55" t="str">
            <v>"НЭЙШНЛ СЕКЮРИТИС ҮЦК" ХХК</v>
          </cell>
          <cell r="D55" t="str">
            <v>●</v>
          </cell>
          <cell r="E55" t="str">
            <v>●</v>
          </cell>
          <cell r="F55" t="str">
            <v>●</v>
          </cell>
          <cell r="G55">
            <v>0</v>
          </cell>
          <cell r="H55">
            <v>345840</v>
          </cell>
          <cell r="I55">
            <v>0</v>
          </cell>
          <cell r="J55">
            <v>345840</v>
          </cell>
          <cell r="K55">
            <v>28385743.760000002</v>
          </cell>
        </row>
        <row r="56">
          <cell r="B56" t="str">
            <v>SANR</v>
          </cell>
          <cell r="C56" t="str">
            <v>"САНАР ҮЦК" ХХК</v>
          </cell>
          <cell r="D56" t="str">
            <v>●</v>
          </cell>
          <cell r="G56">
            <v>0</v>
          </cell>
          <cell r="H56">
            <v>2692800</v>
          </cell>
          <cell r="I56">
            <v>0</v>
          </cell>
          <cell r="J56">
            <v>2692800</v>
          </cell>
          <cell r="K56">
            <v>14396697</v>
          </cell>
        </row>
        <row r="57">
          <cell r="B57" t="str">
            <v>BSK</v>
          </cell>
          <cell r="C57" t="str">
            <v>"БЛЮСКАЙ СЕКЬЮРИТИЗ ҮЦК" 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5074782</v>
          </cell>
        </row>
        <row r="58">
          <cell r="B58" t="str">
            <v>MSSC</v>
          </cell>
          <cell r="C58" t="str">
            <v xml:space="preserve"> "М СЕКЬЮРИТИС ҮЦК"</v>
          </cell>
          <cell r="D58" t="str">
            <v>●</v>
          </cell>
          <cell r="E58" t="str">
            <v>●</v>
          </cell>
          <cell r="G58">
            <v>0</v>
          </cell>
          <cell r="H58">
            <v>2392545.5</v>
          </cell>
          <cell r="I58">
            <v>0</v>
          </cell>
          <cell r="J58">
            <v>2392545.5</v>
          </cell>
          <cell r="K58">
            <v>2893879.38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G59">
            <v>0</v>
          </cell>
          <cell r="H59">
            <v>44439.5</v>
          </cell>
          <cell r="I59">
            <v>0</v>
          </cell>
          <cell r="J59">
            <v>44439.5</v>
          </cell>
          <cell r="K59">
            <v>174998.64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57820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VTCM</v>
          </cell>
          <cell r="C66" t="str">
            <v>"ВАНТЭЙЖ КАПИТАЛ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21" sqref="E21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2" style="1" customWidth="1"/>
    <col min="8" max="8" width="23" style="2" bestFit="1" customWidth="1"/>
    <col min="9" max="9" width="24.140625" style="1" customWidth="1"/>
    <col min="10" max="10" width="24.5703125" style="1" customWidth="1"/>
    <col min="11" max="11" width="24.42578125" style="1" customWidth="1"/>
    <col min="12" max="12" width="16.7109375" style="1" customWidth="1"/>
    <col min="13" max="13" width="22.28515625" style="3" bestFit="1" customWidth="1"/>
    <col min="14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3" ht="13.9" customHeight="1" x14ac:dyDescent="0.25"/>
    <row r="7" spans="1:13" x14ac:dyDescent="0.25">
      <c r="I7" s="4"/>
    </row>
    <row r="8" spans="1:13" x14ac:dyDescent="0.25">
      <c r="I8" s="5"/>
      <c r="J8" s="5"/>
    </row>
    <row r="9" spans="1:13" ht="15" customHeight="1" x14ac:dyDescent="0.25">
      <c r="B9" s="17"/>
      <c r="D9" s="36" t="s">
        <v>51</v>
      </c>
      <c r="E9" s="36"/>
      <c r="F9" s="36"/>
      <c r="G9" s="36"/>
      <c r="H9" s="36"/>
      <c r="I9" s="36"/>
      <c r="J9" s="6"/>
      <c r="K9" s="6"/>
      <c r="L9" s="6"/>
    </row>
    <row r="11" spans="1:13" ht="15" customHeight="1" thickBot="1" x14ac:dyDescent="0.3">
      <c r="J11" s="18"/>
      <c r="K11" s="33" t="s">
        <v>121</v>
      </c>
      <c r="L11" s="33"/>
    </row>
    <row r="12" spans="1:13" ht="14.45" customHeight="1" x14ac:dyDescent="0.25">
      <c r="A12" s="43" t="s">
        <v>0</v>
      </c>
      <c r="B12" s="45" t="s">
        <v>43</v>
      </c>
      <c r="C12" s="45" t="s">
        <v>44</v>
      </c>
      <c r="D12" s="45" t="s">
        <v>45</v>
      </c>
      <c r="E12" s="45"/>
      <c r="F12" s="45"/>
      <c r="G12" s="51" t="s">
        <v>120</v>
      </c>
      <c r="H12" s="52"/>
      <c r="I12" s="52"/>
      <c r="J12" s="53"/>
      <c r="K12" s="49" t="s">
        <v>114</v>
      </c>
      <c r="L12" s="50"/>
    </row>
    <row r="13" spans="1:13" s="17" customFormat="1" ht="15.75" customHeight="1" x14ac:dyDescent="0.25">
      <c r="A13" s="44"/>
      <c r="B13" s="46"/>
      <c r="C13" s="46"/>
      <c r="D13" s="46"/>
      <c r="E13" s="46"/>
      <c r="F13" s="46"/>
      <c r="G13" s="54"/>
      <c r="H13" s="55"/>
      <c r="I13" s="55"/>
      <c r="J13" s="56"/>
      <c r="K13" s="35"/>
      <c r="L13" s="41"/>
      <c r="M13" s="7"/>
    </row>
    <row r="14" spans="1:13" s="17" customFormat="1" ht="42" customHeight="1" x14ac:dyDescent="0.25">
      <c r="A14" s="44"/>
      <c r="B14" s="46"/>
      <c r="C14" s="46"/>
      <c r="D14" s="46"/>
      <c r="E14" s="46"/>
      <c r="F14" s="46"/>
      <c r="G14" s="32" t="s">
        <v>115</v>
      </c>
      <c r="H14" s="47" t="s">
        <v>52</v>
      </c>
      <c r="I14" s="48"/>
      <c r="J14" s="34" t="s">
        <v>53</v>
      </c>
      <c r="K14" s="35" t="s">
        <v>54</v>
      </c>
      <c r="L14" s="41" t="s">
        <v>55</v>
      </c>
      <c r="M14" s="7"/>
    </row>
    <row r="15" spans="1:13" s="17" customFormat="1" ht="42" customHeight="1" x14ac:dyDescent="0.25">
      <c r="A15" s="44"/>
      <c r="B15" s="46"/>
      <c r="C15" s="46"/>
      <c r="D15" s="21" t="s">
        <v>46</v>
      </c>
      <c r="E15" s="21" t="s">
        <v>47</v>
      </c>
      <c r="F15" s="21" t="s">
        <v>48</v>
      </c>
      <c r="G15" s="22" t="s">
        <v>116</v>
      </c>
      <c r="H15" s="27" t="s">
        <v>98</v>
      </c>
      <c r="I15" s="22" t="s">
        <v>119</v>
      </c>
      <c r="J15" s="34"/>
      <c r="K15" s="35"/>
      <c r="L15" s="42"/>
      <c r="M15" s="7"/>
    </row>
    <row r="16" spans="1:13" x14ac:dyDescent="0.25">
      <c r="A16" s="8">
        <v>1</v>
      </c>
      <c r="B16" s="9" t="s">
        <v>57</v>
      </c>
      <c r="C16" s="23" t="s">
        <v>70</v>
      </c>
      <c r="D16" s="10" t="s">
        <v>2</v>
      </c>
      <c r="E16" s="11" t="s">
        <v>2</v>
      </c>
      <c r="F16" s="11"/>
      <c r="G16" s="30">
        <f>VLOOKUP(B16,[1]Sheet1!$B$16:$G$67,6,0)</f>
        <v>0</v>
      </c>
      <c r="H16" s="12">
        <f>VLOOKUP(B16,[1]Sheet1!$B$16:$H$67,7,0)</f>
        <v>3670714410.79</v>
      </c>
      <c r="I16" s="12">
        <f>VLOOKUP(B16,[1]Sheet1!$B$16:$I$67,8,0)</f>
        <v>11996319600</v>
      </c>
      <c r="J16" s="28">
        <f>VLOOKUP(B16,[1]Sheet1!$B$16:$J$67,9,0)</f>
        <v>15667034010.789999</v>
      </c>
      <c r="K16" s="28">
        <f>VLOOKUP(B16,[1]Sheet1!$B$16:$K$67,10,0)</f>
        <v>143176021485.66</v>
      </c>
      <c r="L16" s="24">
        <f>K16/$K$67</f>
        <v>0.1799169126812496</v>
      </c>
    </row>
    <row r="17" spans="1:13" x14ac:dyDescent="0.25">
      <c r="A17" s="8">
        <v>2</v>
      </c>
      <c r="B17" s="9" t="s">
        <v>5</v>
      </c>
      <c r="C17" s="23" t="s">
        <v>65</v>
      </c>
      <c r="D17" s="10" t="s">
        <v>2</v>
      </c>
      <c r="E17" s="11" t="s">
        <v>2</v>
      </c>
      <c r="F17" s="11" t="s">
        <v>2</v>
      </c>
      <c r="G17" s="30">
        <f>VLOOKUP(B17,[1]Sheet1!$B$16:$G$67,6,0)</f>
        <v>2470327258.52</v>
      </c>
      <c r="H17" s="12">
        <f>VLOOKUP(B17,[1]Sheet1!$B$16:$H$67,7,0)</f>
        <v>2728040592.9300003</v>
      </c>
      <c r="I17" s="12">
        <f>VLOOKUP(B17,[1]Sheet1!$B$16:$I$67,8,0)</f>
        <v>4205586200</v>
      </c>
      <c r="J17" s="28">
        <f>VLOOKUP(B17,[1]Sheet1!$B$16:$J$67,9,0)</f>
        <v>9403954051.4500008</v>
      </c>
      <c r="K17" s="28">
        <f>VLOOKUP(B17,[1]Sheet1!$B$16:$K$67,10,0)</f>
        <v>141764048045.94</v>
      </c>
      <c r="L17" s="24">
        <f>K17/$K$67</f>
        <v>0.17814260788197991</v>
      </c>
    </row>
    <row r="18" spans="1:13" x14ac:dyDescent="0.25">
      <c r="A18" s="8">
        <v>3</v>
      </c>
      <c r="B18" s="9" t="s">
        <v>8</v>
      </c>
      <c r="C18" s="23" t="s">
        <v>103</v>
      </c>
      <c r="D18" s="10" t="s">
        <v>2</v>
      </c>
      <c r="E18" s="11" t="s">
        <v>2</v>
      </c>
      <c r="F18" s="11"/>
      <c r="G18" s="30">
        <f>VLOOKUP(B18,[1]Sheet1!$B$16:$G$67,6,0)</f>
        <v>566293894.12</v>
      </c>
      <c r="H18" s="12">
        <f>VLOOKUP(B18,[1]Sheet1!$B$16:$H$67,7,0)</f>
        <v>1213376412.79</v>
      </c>
      <c r="I18" s="12">
        <f>VLOOKUP(B18,[1]Sheet1!$B$16:$I$67,8,0)</f>
        <v>706045968</v>
      </c>
      <c r="J18" s="28">
        <f>VLOOKUP(B18,[1]Sheet1!$B$16:$J$67,9,0)</f>
        <v>2485716274.9100003</v>
      </c>
      <c r="K18" s="28">
        <f>VLOOKUP(B18,[1]Sheet1!$B$16:$K$67,10,0)</f>
        <v>109954637617.60999</v>
      </c>
      <c r="L18" s="24">
        <f>K18/$K$67</f>
        <v>0.13817047526444465</v>
      </c>
    </row>
    <row r="19" spans="1:13" s="17" customFormat="1" x14ac:dyDescent="0.25">
      <c r="A19" s="8">
        <v>4</v>
      </c>
      <c r="B19" s="9" t="s">
        <v>1</v>
      </c>
      <c r="C19" s="23" t="s">
        <v>64</v>
      </c>
      <c r="D19" s="10" t="s">
        <v>2</v>
      </c>
      <c r="E19" s="11" t="s">
        <v>2</v>
      </c>
      <c r="F19" s="11" t="s">
        <v>2</v>
      </c>
      <c r="G19" s="30">
        <f>VLOOKUP(B19,[1]Sheet1!$B$16:$G$67,6,0)</f>
        <v>3230145424.1500001</v>
      </c>
      <c r="H19" s="12">
        <f>VLOOKUP(B19,[1]Sheet1!$B$16:$H$67,7,0)</f>
        <v>1443739401.3900001</v>
      </c>
      <c r="I19" s="12">
        <f>VLOOKUP(B19,[1]Sheet1!$B$16:$I$67,8,0)</f>
        <v>593025000</v>
      </c>
      <c r="J19" s="28">
        <f>VLOOKUP(B19,[1]Sheet1!$B$16:$J$67,9,0)</f>
        <v>5266909825.54</v>
      </c>
      <c r="K19" s="28">
        <f>VLOOKUP(B19,[1]Sheet1!$B$16:$K$67,10,0)</f>
        <v>92084883964.729996</v>
      </c>
      <c r="L19" s="24">
        <f>K19/$K$67</f>
        <v>0.11571510268012779</v>
      </c>
      <c r="M19" s="7"/>
    </row>
    <row r="20" spans="1:13" x14ac:dyDescent="0.25">
      <c r="A20" s="8">
        <v>5</v>
      </c>
      <c r="B20" s="9" t="s">
        <v>12</v>
      </c>
      <c r="C20" s="23" t="s">
        <v>107</v>
      </c>
      <c r="D20" s="10" t="s">
        <v>2</v>
      </c>
      <c r="E20" s="11"/>
      <c r="F20" s="11"/>
      <c r="G20" s="30">
        <f>VLOOKUP(B20,[1]Sheet1!$B$16:$G$67,6,0)</f>
        <v>3232040775</v>
      </c>
      <c r="H20" s="12">
        <f>VLOOKUP(B20,[1]Sheet1!$B$16:$H$67,7,0)</f>
        <v>709127013.0999999</v>
      </c>
      <c r="I20" s="12">
        <f>VLOOKUP(B20,[1]Sheet1!$B$16:$I$67,8,0)</f>
        <v>800000</v>
      </c>
      <c r="J20" s="28">
        <f>VLOOKUP(B20,[1]Sheet1!$B$16:$J$67,9,0)</f>
        <v>3941967788.0999999</v>
      </c>
      <c r="K20" s="28">
        <f>VLOOKUP(B20,[1]Sheet1!$B$16:$K$67,10,0)</f>
        <v>67186978925.010002</v>
      </c>
      <c r="L20" s="24">
        <f>K20/$K$67</f>
        <v>8.4428060614735553E-2</v>
      </c>
    </row>
    <row r="21" spans="1:13" x14ac:dyDescent="0.25">
      <c r="A21" s="8">
        <v>6</v>
      </c>
      <c r="B21" s="9" t="s">
        <v>32</v>
      </c>
      <c r="C21" s="23" t="s">
        <v>71</v>
      </c>
      <c r="D21" s="10" t="s">
        <v>2</v>
      </c>
      <c r="E21" s="11"/>
      <c r="F21" s="11" t="s">
        <v>2</v>
      </c>
      <c r="G21" s="30">
        <f>VLOOKUP(B21,[1]Sheet1!$B$16:$G$67,6,0)</f>
        <v>0</v>
      </c>
      <c r="H21" s="12">
        <f>VLOOKUP(B21,[1]Sheet1!$B$16:$H$67,7,0)</f>
        <v>622748170.82000005</v>
      </c>
      <c r="I21" s="12">
        <f>VLOOKUP(B21,[1]Sheet1!$B$16:$I$67,8,0)</f>
        <v>5933418720</v>
      </c>
      <c r="J21" s="28">
        <f>VLOOKUP(B21,[1]Sheet1!$B$16:$J$67,9,0)</f>
        <v>6556166890.8199997</v>
      </c>
      <c r="K21" s="28">
        <f>VLOOKUP(B21,[1]Sheet1!$B$16:$K$67,10,0)</f>
        <v>54942539153.959999</v>
      </c>
      <c r="L21" s="24">
        <f>K21/$K$67</f>
        <v>6.9041533050554937E-2</v>
      </c>
    </row>
    <row r="22" spans="1:13" x14ac:dyDescent="0.25">
      <c r="A22" s="8">
        <v>7</v>
      </c>
      <c r="B22" s="9" t="s">
        <v>7</v>
      </c>
      <c r="C22" s="23" t="s">
        <v>104</v>
      </c>
      <c r="D22" s="10" t="s">
        <v>2</v>
      </c>
      <c r="E22" s="11" t="s">
        <v>2</v>
      </c>
      <c r="F22" s="11"/>
      <c r="G22" s="30">
        <f>VLOOKUP(B22,[1]Sheet1!$B$16:$G$67,6,0)</f>
        <v>0</v>
      </c>
      <c r="H22" s="12">
        <f>VLOOKUP(B22,[1]Sheet1!$B$16:$H$67,7,0)</f>
        <v>476487724.14999998</v>
      </c>
      <c r="I22" s="12">
        <f>VLOOKUP(B22,[1]Sheet1!$B$16:$I$67,8,0)</f>
        <v>12400000</v>
      </c>
      <c r="J22" s="28">
        <f>VLOOKUP(B22,[1]Sheet1!$B$16:$J$67,9,0)</f>
        <v>488887724.14999998</v>
      </c>
      <c r="K22" s="28">
        <f>VLOOKUP(B22,[1]Sheet1!$B$16:$K$67,10,0)</f>
        <v>52996667724.279999</v>
      </c>
      <c r="L22" s="24">
        <f>K22/$K$67</f>
        <v>6.659632486227085E-2</v>
      </c>
    </row>
    <row r="23" spans="1:13" x14ac:dyDescent="0.25">
      <c r="A23" s="8">
        <v>8</v>
      </c>
      <c r="B23" s="9" t="s">
        <v>10</v>
      </c>
      <c r="C23" s="23" t="s">
        <v>63</v>
      </c>
      <c r="D23" s="10" t="s">
        <v>2</v>
      </c>
      <c r="E23" s="11" t="s">
        <v>2</v>
      </c>
      <c r="F23" s="11" t="s">
        <v>2</v>
      </c>
      <c r="G23" s="30">
        <f>VLOOKUP(B23,[1]Sheet1!$B$16:$G$67,6,0)</f>
        <v>0</v>
      </c>
      <c r="H23" s="12">
        <f>VLOOKUP(B23,[1]Sheet1!$B$16:$H$67,7,0)</f>
        <v>4471302824.8800001</v>
      </c>
      <c r="I23" s="12">
        <f>VLOOKUP(B23,[1]Sheet1!$B$16:$I$67,8,0)</f>
        <v>12399000</v>
      </c>
      <c r="J23" s="28">
        <f>VLOOKUP(B23,[1]Sheet1!$B$16:$J$67,9,0)</f>
        <v>4483701824.8800001</v>
      </c>
      <c r="K23" s="28">
        <f>VLOOKUP(B23,[1]Sheet1!$B$16:$K$67,10,0)</f>
        <v>26376070281.630001</v>
      </c>
      <c r="L23" s="24">
        <f>K23/$K$67</f>
        <v>3.3144524372817695E-2</v>
      </c>
    </row>
    <row r="24" spans="1:13" x14ac:dyDescent="0.25">
      <c r="A24" s="8">
        <v>9</v>
      </c>
      <c r="B24" s="9" t="s">
        <v>39</v>
      </c>
      <c r="C24" s="23" t="s">
        <v>106</v>
      </c>
      <c r="D24" s="10" t="s">
        <v>2</v>
      </c>
      <c r="E24" s="11"/>
      <c r="F24" s="11"/>
      <c r="G24" s="30">
        <f>VLOOKUP(B24,[1]Sheet1!$B$16:$G$67,6,0)</f>
        <v>0</v>
      </c>
      <c r="H24" s="12">
        <f>VLOOKUP(B24,[1]Sheet1!$B$16:$H$67,7,0)</f>
        <v>1050942199.01</v>
      </c>
      <c r="I24" s="12">
        <f>VLOOKUP(B24,[1]Sheet1!$B$16:$I$67,8,0)</f>
        <v>78638000</v>
      </c>
      <c r="J24" s="28">
        <f>VLOOKUP(B24,[1]Sheet1!$B$16:$J$67,9,0)</f>
        <v>1129580199.01</v>
      </c>
      <c r="K24" s="28">
        <f>VLOOKUP(B24,[1]Sheet1!$B$16:$K$67,10,0)</f>
        <v>25127232112.41</v>
      </c>
      <c r="L24" s="24">
        <f>K24/$K$67</f>
        <v>3.1575217546764629E-2</v>
      </c>
      <c r="M24" s="1"/>
    </row>
    <row r="25" spans="1:13" x14ac:dyDescent="0.25">
      <c r="A25" s="8">
        <v>10</v>
      </c>
      <c r="B25" s="9" t="s">
        <v>9</v>
      </c>
      <c r="C25" s="23" t="s">
        <v>67</v>
      </c>
      <c r="D25" s="10" t="s">
        <v>2</v>
      </c>
      <c r="E25" s="11" t="s">
        <v>2</v>
      </c>
      <c r="F25" s="11" t="s">
        <v>2</v>
      </c>
      <c r="G25" s="30">
        <f>VLOOKUP(B25,[1]Sheet1!$B$16:$G$67,6,0)</f>
        <v>0</v>
      </c>
      <c r="H25" s="12">
        <f>VLOOKUP(B25,[1]Sheet1!$B$16:$H$67,7,0)</f>
        <v>111153434.77</v>
      </c>
      <c r="I25" s="12">
        <f>VLOOKUP(B25,[1]Sheet1!$B$16:$I$67,8,0)</f>
        <v>0</v>
      </c>
      <c r="J25" s="28">
        <f>VLOOKUP(B25,[1]Sheet1!$B$16:$J$67,9,0)</f>
        <v>111153434.77</v>
      </c>
      <c r="K25" s="28">
        <f>VLOOKUP(B25,[1]Sheet1!$B$16:$K$67,10,0)</f>
        <v>22490950727.509998</v>
      </c>
      <c r="L25" s="24">
        <f>K25/$K$67</f>
        <v>2.8262430930621904E-2</v>
      </c>
    </row>
    <row r="26" spans="1:13" x14ac:dyDescent="0.25">
      <c r="A26" s="8">
        <v>11</v>
      </c>
      <c r="B26" s="9" t="s">
        <v>4</v>
      </c>
      <c r="C26" s="23" t="s">
        <v>82</v>
      </c>
      <c r="D26" s="10" t="s">
        <v>2</v>
      </c>
      <c r="E26" s="11"/>
      <c r="F26" s="11" t="s">
        <v>2</v>
      </c>
      <c r="G26" s="30">
        <f>VLOOKUP(B26,[1]Sheet1!$B$16:$G$67,6,0)</f>
        <v>0</v>
      </c>
      <c r="H26" s="12">
        <f>VLOOKUP(B26,[1]Sheet1!$B$16:$H$67,7,0)</f>
        <v>635584742</v>
      </c>
      <c r="I26" s="12">
        <f>VLOOKUP(B26,[1]Sheet1!$B$16:$I$67,8,0)</f>
        <v>0</v>
      </c>
      <c r="J26" s="28">
        <f>VLOOKUP(B26,[1]Sheet1!$B$16:$J$67,9,0)</f>
        <v>635584742</v>
      </c>
      <c r="K26" s="28">
        <f>VLOOKUP(B26,[1]Sheet1!$B$16:$K$67,10,0)</f>
        <v>14694926841.860001</v>
      </c>
      <c r="L26" s="24">
        <f>K26/$K$67</f>
        <v>1.8465842548426148E-2</v>
      </c>
    </row>
    <row r="27" spans="1:13" x14ac:dyDescent="0.25">
      <c r="A27" s="8">
        <v>12</v>
      </c>
      <c r="B27" s="9" t="s">
        <v>99</v>
      </c>
      <c r="C27" s="23" t="s">
        <v>100</v>
      </c>
      <c r="D27" s="10" t="s">
        <v>2</v>
      </c>
      <c r="E27" s="11"/>
      <c r="F27" s="11"/>
      <c r="G27" s="30">
        <f>VLOOKUP(B27,[1]Sheet1!$B$16:$G$67,6,0)</f>
        <v>1918797500</v>
      </c>
      <c r="H27" s="12">
        <f>VLOOKUP(B27,[1]Sheet1!$B$16:$H$67,7,0)</f>
        <v>153663804.59</v>
      </c>
      <c r="I27" s="12">
        <f>VLOOKUP(B27,[1]Sheet1!$B$16:$I$67,8,0)</f>
        <v>0</v>
      </c>
      <c r="J27" s="28">
        <f>VLOOKUP(B27,[1]Sheet1!$B$16:$J$67,9,0)</f>
        <v>2072461304.5899999</v>
      </c>
      <c r="K27" s="28">
        <f>VLOOKUP(B27,[1]Sheet1!$B$16:$K$67,10,0)</f>
        <v>11922621065.93</v>
      </c>
      <c r="L27" s="24">
        <f>K27/$K$67</f>
        <v>1.4982125854540515E-2</v>
      </c>
    </row>
    <row r="28" spans="1:13" x14ac:dyDescent="0.25">
      <c r="A28" s="8">
        <v>13</v>
      </c>
      <c r="B28" s="9" t="s">
        <v>21</v>
      </c>
      <c r="C28" s="23" t="s">
        <v>77</v>
      </c>
      <c r="D28" s="10" t="s">
        <v>2</v>
      </c>
      <c r="E28" s="11"/>
      <c r="F28" s="11"/>
      <c r="G28" s="30">
        <f>VLOOKUP(B28,[1]Sheet1!$B$16:$G$67,6,0)</f>
        <v>0</v>
      </c>
      <c r="H28" s="12">
        <f>VLOOKUP(B28,[1]Sheet1!$B$16:$H$67,7,0)</f>
        <v>0</v>
      </c>
      <c r="I28" s="12">
        <f>VLOOKUP(B28,[1]Sheet1!$B$16:$I$67,8,0)</f>
        <v>0</v>
      </c>
      <c r="J28" s="28">
        <f>VLOOKUP(B28,[1]Sheet1!$B$16:$J$67,9,0)</f>
        <v>0</v>
      </c>
      <c r="K28" s="28">
        <f>VLOOKUP(B28,[1]Sheet1!$B$16:$K$67,10,0)</f>
        <v>4299098237.2399998</v>
      </c>
      <c r="L28" s="24">
        <f>K28/$K$67</f>
        <v>5.4023046186898842E-3</v>
      </c>
    </row>
    <row r="29" spans="1:13" x14ac:dyDescent="0.25">
      <c r="A29" s="8">
        <v>14</v>
      </c>
      <c r="B29" s="9" t="s">
        <v>61</v>
      </c>
      <c r="C29" s="23" t="s">
        <v>62</v>
      </c>
      <c r="D29" s="10" t="s">
        <v>2</v>
      </c>
      <c r="E29" s="11"/>
      <c r="F29" s="11" t="s">
        <v>2</v>
      </c>
      <c r="G29" s="30">
        <f>VLOOKUP(B29,[1]Sheet1!$B$16:$G$67,6,0)</f>
        <v>0</v>
      </c>
      <c r="H29" s="12">
        <f>VLOOKUP(B29,[1]Sheet1!$B$16:$H$67,7,0)</f>
        <v>388159663.27999997</v>
      </c>
      <c r="I29" s="12">
        <f>VLOOKUP(B29,[1]Sheet1!$B$16:$I$67,8,0)</f>
        <v>2600000</v>
      </c>
      <c r="J29" s="28">
        <f>VLOOKUP(B29,[1]Sheet1!$B$16:$J$67,9,0)</f>
        <v>390759663.27999997</v>
      </c>
      <c r="K29" s="28">
        <f>VLOOKUP(B29,[1]Sheet1!$B$16:$K$67,10,0)</f>
        <v>4052921847.8099995</v>
      </c>
      <c r="L29" s="24">
        <f>K29/$K$67</f>
        <v>5.0929560594711277E-3</v>
      </c>
    </row>
    <row r="30" spans="1:13" x14ac:dyDescent="0.25">
      <c r="A30" s="8">
        <f t="shared" ref="A30:A48" si="0">+A29+1</f>
        <v>15</v>
      </c>
      <c r="B30" s="9" t="s">
        <v>17</v>
      </c>
      <c r="C30" s="23" t="s">
        <v>105</v>
      </c>
      <c r="D30" s="10" t="s">
        <v>2</v>
      </c>
      <c r="E30" s="11"/>
      <c r="F30" s="11"/>
      <c r="G30" s="30">
        <f>VLOOKUP(B30,[1]Sheet1!$B$16:$G$67,6,0)</f>
        <v>0</v>
      </c>
      <c r="H30" s="12">
        <f>VLOOKUP(B30,[1]Sheet1!$B$16:$H$67,7,0)</f>
        <v>34376329</v>
      </c>
      <c r="I30" s="12">
        <f>VLOOKUP(B30,[1]Sheet1!$B$16:$I$67,8,0)</f>
        <v>0</v>
      </c>
      <c r="J30" s="28">
        <f>VLOOKUP(B30,[1]Sheet1!$B$16:$J$67,9,0)</f>
        <v>34376329</v>
      </c>
      <c r="K30" s="28">
        <f>VLOOKUP(B30,[1]Sheet1!$B$16:$K$67,10,0)</f>
        <v>3902403430.9899998</v>
      </c>
      <c r="L30" s="24">
        <f>K30/$K$67</f>
        <v>4.9038125941413824E-3</v>
      </c>
    </row>
    <row r="31" spans="1:13" x14ac:dyDescent="0.25">
      <c r="A31" s="8">
        <f t="shared" si="0"/>
        <v>16</v>
      </c>
      <c r="B31" s="9" t="s">
        <v>16</v>
      </c>
      <c r="C31" s="23" t="s">
        <v>76</v>
      </c>
      <c r="D31" s="10" t="s">
        <v>2</v>
      </c>
      <c r="E31" s="11" t="s">
        <v>2</v>
      </c>
      <c r="F31" s="11"/>
      <c r="G31" s="30">
        <f>VLOOKUP(B31,[1]Sheet1!$B$16:$G$67,6,0)</f>
        <v>1244373815</v>
      </c>
      <c r="H31" s="12">
        <f>VLOOKUP(B31,[1]Sheet1!$B$16:$H$67,7,0)</f>
        <v>132476300</v>
      </c>
      <c r="I31" s="12">
        <f>VLOOKUP(B31,[1]Sheet1!$B$16:$I$67,8,0)</f>
        <v>0</v>
      </c>
      <c r="J31" s="28">
        <f>VLOOKUP(B31,[1]Sheet1!$B$16:$J$67,9,0)</f>
        <v>1376850115</v>
      </c>
      <c r="K31" s="28">
        <f>VLOOKUP(B31,[1]Sheet1!$B$16:$K$67,10,0)</f>
        <v>2961121456.4400001</v>
      </c>
      <c r="L31" s="24">
        <f>K31/$K$67</f>
        <v>3.7209850154290608E-3</v>
      </c>
    </row>
    <row r="32" spans="1:13" x14ac:dyDescent="0.25">
      <c r="A32" s="8">
        <f t="shared" si="0"/>
        <v>17</v>
      </c>
      <c r="B32" s="9" t="s">
        <v>111</v>
      </c>
      <c r="C32" s="23" t="s">
        <v>112</v>
      </c>
      <c r="D32" s="10" t="s">
        <v>2</v>
      </c>
      <c r="E32" s="11"/>
      <c r="F32" s="11"/>
      <c r="G32" s="30">
        <v>0</v>
      </c>
      <c r="H32" s="12">
        <v>8766214.0700000003</v>
      </c>
      <c r="I32" s="12">
        <v>0</v>
      </c>
      <c r="J32" s="28">
        <v>8766214.0700000003</v>
      </c>
      <c r="K32" s="28">
        <v>2760524769.02</v>
      </c>
      <c r="L32" s="24">
        <f>K32/$K$67</f>
        <v>3.4689125222825269E-3</v>
      </c>
      <c r="M32" s="1"/>
    </row>
    <row r="33" spans="1:13" x14ac:dyDescent="0.25">
      <c r="A33" s="8">
        <f t="shared" si="0"/>
        <v>18</v>
      </c>
      <c r="B33" s="9" t="s">
        <v>6</v>
      </c>
      <c r="C33" s="23" t="s">
        <v>66</v>
      </c>
      <c r="D33" s="10" t="s">
        <v>2</v>
      </c>
      <c r="E33" s="11" t="s">
        <v>2</v>
      </c>
      <c r="F33" s="11" t="s">
        <v>2</v>
      </c>
      <c r="G33" s="30">
        <f>VLOOKUP(B33,[1]Sheet1!$B$16:$G$67,6,0)</f>
        <v>0</v>
      </c>
      <c r="H33" s="12">
        <f>VLOOKUP(B33,[1]Sheet1!$B$16:$H$67,7,0)</f>
        <v>28865355.829999998</v>
      </c>
      <c r="I33" s="12">
        <f>VLOOKUP(B33,[1]Sheet1!$B$16:$I$67,8,0)</f>
        <v>28420000</v>
      </c>
      <c r="J33" s="28">
        <f>VLOOKUP(B33,[1]Sheet1!$B$16:$J$67,9,0)</f>
        <v>57285355.829999998</v>
      </c>
      <c r="K33" s="28">
        <f>VLOOKUP(B33,[1]Sheet1!$B$16:$K$67,10,0)</f>
        <v>2499171224.6799998</v>
      </c>
      <c r="L33" s="24">
        <f>K33/$K$67</f>
        <v>3.1404921462444592E-3</v>
      </c>
      <c r="M33" s="1"/>
    </row>
    <row r="34" spans="1:13" x14ac:dyDescent="0.25">
      <c r="A34" s="8">
        <f t="shared" si="0"/>
        <v>19</v>
      </c>
      <c r="B34" s="9" t="s">
        <v>15</v>
      </c>
      <c r="C34" s="23" t="s">
        <v>68</v>
      </c>
      <c r="D34" s="10" t="s">
        <v>2</v>
      </c>
      <c r="E34" s="11"/>
      <c r="F34" s="11"/>
      <c r="G34" s="30">
        <f>VLOOKUP(B34,[1]Sheet1!$B$16:$G$67,6,0)</f>
        <v>0</v>
      </c>
      <c r="H34" s="12">
        <f>VLOOKUP(B34,[1]Sheet1!$B$16:$H$67,7,0)</f>
        <v>147631399.68000001</v>
      </c>
      <c r="I34" s="12">
        <f>VLOOKUP(B34,[1]Sheet1!$B$16:$I$67,8,0)</f>
        <v>0</v>
      </c>
      <c r="J34" s="28">
        <f>VLOOKUP(B34,[1]Sheet1!$B$16:$J$67,9,0)</f>
        <v>147631399.68000001</v>
      </c>
      <c r="K34" s="28">
        <f>VLOOKUP(B34,[1]Sheet1!$B$16:$K$67,10,0)</f>
        <v>2353002442.0999999</v>
      </c>
      <c r="L34" s="24">
        <f>K34/$K$67</f>
        <v>2.9568144897536034E-3</v>
      </c>
      <c r="M34" s="1"/>
    </row>
    <row r="35" spans="1:13" x14ac:dyDescent="0.25">
      <c r="A35" s="8">
        <f t="shared" si="0"/>
        <v>20</v>
      </c>
      <c r="B35" s="9" t="s">
        <v>35</v>
      </c>
      <c r="C35" s="23" t="s">
        <v>95</v>
      </c>
      <c r="D35" s="10" t="s">
        <v>2</v>
      </c>
      <c r="E35" s="11"/>
      <c r="F35" s="11"/>
      <c r="G35" s="30">
        <f>VLOOKUP(B35,[1]Sheet1!$B$16:$G$67,6,0)</f>
        <v>0</v>
      </c>
      <c r="H35" s="12">
        <f>VLOOKUP(B35,[1]Sheet1!$B$16:$H$67,7,0)</f>
        <v>9644379</v>
      </c>
      <c r="I35" s="12">
        <f>VLOOKUP(B35,[1]Sheet1!$B$16:$I$67,8,0)</f>
        <v>0</v>
      </c>
      <c r="J35" s="28">
        <f>VLOOKUP(B35,[1]Sheet1!$B$16:$J$67,9,0)</f>
        <v>9644379</v>
      </c>
      <c r="K35" s="28">
        <f>VLOOKUP(B35,[1]Sheet1!$B$16:$K$67,10,0)</f>
        <v>1967513814.8</v>
      </c>
      <c r="L35" s="24">
        <f>K35/$K$67</f>
        <v>2.4724043002687999E-3</v>
      </c>
      <c r="M35" s="1"/>
    </row>
    <row r="36" spans="1:13" x14ac:dyDescent="0.25">
      <c r="A36" s="8">
        <f t="shared" si="0"/>
        <v>21</v>
      </c>
      <c r="B36" s="9" t="s">
        <v>38</v>
      </c>
      <c r="C36" s="23" t="s">
        <v>80</v>
      </c>
      <c r="D36" s="10" t="s">
        <v>2</v>
      </c>
      <c r="E36" s="11" t="s">
        <v>2</v>
      </c>
      <c r="F36" s="11" t="s">
        <v>2</v>
      </c>
      <c r="G36" s="30">
        <f>VLOOKUP(B36,[1]Sheet1!$B$16:$G$67,6,0)</f>
        <v>0</v>
      </c>
      <c r="H36" s="12">
        <f>VLOOKUP(B36,[1]Sheet1!$B$16:$H$67,7,0)</f>
        <v>161156456.75999999</v>
      </c>
      <c r="I36" s="12">
        <f>VLOOKUP(B36,[1]Sheet1!$B$16:$I$67,8,0)</f>
        <v>0</v>
      </c>
      <c r="J36" s="28">
        <f>VLOOKUP(B36,[1]Sheet1!$B$16:$J$67,9,0)</f>
        <v>161156456.75999999</v>
      </c>
      <c r="K36" s="28">
        <f>VLOOKUP(B36,[1]Sheet1!$B$16:$K$67,10,0)</f>
        <v>1694668118.6900001</v>
      </c>
      <c r="L36" s="24">
        <f>K36/$K$67</f>
        <v>2.1295427318783538E-3</v>
      </c>
      <c r="M36" s="1"/>
    </row>
    <row r="37" spans="1:13" x14ac:dyDescent="0.25">
      <c r="A37" s="8">
        <f t="shared" si="0"/>
        <v>22</v>
      </c>
      <c r="B37" s="9" t="s">
        <v>3</v>
      </c>
      <c r="C37" s="23" t="s">
        <v>69</v>
      </c>
      <c r="D37" s="10" t="s">
        <v>2</v>
      </c>
      <c r="E37" s="11"/>
      <c r="F37" s="11" t="s">
        <v>2</v>
      </c>
      <c r="G37" s="30">
        <f>VLOOKUP(B37,[1]Sheet1!$B$16:$G$67,6,0)</f>
        <v>0</v>
      </c>
      <c r="H37" s="12">
        <f>VLOOKUP(B37,[1]Sheet1!$B$16:$H$67,7,0)</f>
        <v>175468707.75</v>
      </c>
      <c r="I37" s="12">
        <f>VLOOKUP(B37,[1]Sheet1!$B$16:$I$67,8,0)</f>
        <v>0</v>
      </c>
      <c r="J37" s="28">
        <f>VLOOKUP(B37,[1]Sheet1!$B$16:$J$67,9,0)</f>
        <v>175468707.75</v>
      </c>
      <c r="K37" s="28">
        <f>VLOOKUP(B37,[1]Sheet1!$B$16:$K$67,10,0)</f>
        <v>1370225969.2999997</v>
      </c>
      <c r="L37" s="24">
        <f>K37/$K$67</f>
        <v>1.7218443669132118E-3</v>
      </c>
      <c r="M37" s="1"/>
    </row>
    <row r="38" spans="1:13" x14ac:dyDescent="0.25">
      <c r="A38" s="8">
        <f t="shared" si="0"/>
        <v>23</v>
      </c>
      <c r="B38" s="9" t="s">
        <v>31</v>
      </c>
      <c r="C38" s="23" t="s">
        <v>92</v>
      </c>
      <c r="D38" s="10" t="s">
        <v>2</v>
      </c>
      <c r="E38" s="11"/>
      <c r="F38" s="11"/>
      <c r="G38" s="30">
        <f>VLOOKUP(B38,[1]Sheet1!$B$16:$G$67,6,0)</f>
        <v>0</v>
      </c>
      <c r="H38" s="12">
        <f>VLOOKUP(B38,[1]Sheet1!$B$16:$H$67,7,0)</f>
        <v>240096896.06</v>
      </c>
      <c r="I38" s="12">
        <f>VLOOKUP(B38,[1]Sheet1!$B$16:$I$67,8,0)</f>
        <v>0</v>
      </c>
      <c r="J38" s="28">
        <f>VLOOKUP(B38,[1]Sheet1!$B$16:$J$67,9,0)</f>
        <v>240096896.06</v>
      </c>
      <c r="K38" s="28">
        <f>VLOOKUP(B38,[1]Sheet1!$B$16:$K$67,10,0)</f>
        <v>1143812584.0999999</v>
      </c>
      <c r="L38" s="24">
        <f>K38/$K$67</f>
        <v>1.4373302643965803E-3</v>
      </c>
      <c r="M38" s="1"/>
    </row>
    <row r="39" spans="1:13" x14ac:dyDescent="0.25">
      <c r="A39" s="8">
        <f t="shared" si="0"/>
        <v>24</v>
      </c>
      <c r="B39" s="9" t="s">
        <v>23</v>
      </c>
      <c r="C39" s="23" t="s">
        <v>73</v>
      </c>
      <c r="D39" s="10" t="s">
        <v>2</v>
      </c>
      <c r="E39" s="11"/>
      <c r="F39" s="11"/>
      <c r="G39" s="30">
        <f>VLOOKUP(B39,[1]Sheet1!$B$16:$G$67,6,0)</f>
        <v>0</v>
      </c>
      <c r="H39" s="12">
        <f>VLOOKUP(B39,[1]Sheet1!$B$16:$H$67,7,0)</f>
        <v>29839350.25</v>
      </c>
      <c r="I39" s="12">
        <f>VLOOKUP(B39,[1]Sheet1!$B$16:$I$67,8,0)</f>
        <v>0</v>
      </c>
      <c r="J39" s="28">
        <f>VLOOKUP(B39,[1]Sheet1!$B$16:$J$67,9,0)</f>
        <v>29839350.25</v>
      </c>
      <c r="K39" s="28">
        <f>VLOOKUP(B39,[1]Sheet1!$B$16:$K$67,10,0)</f>
        <v>638611865.70000005</v>
      </c>
      <c r="L39" s="24">
        <f>K39/$K$67</f>
        <v>8.0248825247504507E-4</v>
      </c>
      <c r="M39" s="1"/>
    </row>
    <row r="40" spans="1:13" x14ac:dyDescent="0.25">
      <c r="A40" s="8">
        <f t="shared" si="0"/>
        <v>25</v>
      </c>
      <c r="B40" s="9" t="s">
        <v>34</v>
      </c>
      <c r="C40" s="23" t="s">
        <v>34</v>
      </c>
      <c r="D40" s="10" t="s">
        <v>2</v>
      </c>
      <c r="E40" s="11" t="s">
        <v>2</v>
      </c>
      <c r="F40" s="11"/>
      <c r="G40" s="30">
        <f>VLOOKUP(B40,[1]Sheet1!$B$16:$G$67,6,0)</f>
        <v>0</v>
      </c>
      <c r="H40" s="12">
        <f>VLOOKUP(B40,[1]Sheet1!$B$16:$H$67,7,0)</f>
        <v>32559634.960000001</v>
      </c>
      <c r="I40" s="12">
        <f>VLOOKUP(B40,[1]Sheet1!$B$16:$I$67,8,0)</f>
        <v>0</v>
      </c>
      <c r="J40" s="28">
        <f>VLOOKUP(B40,[1]Sheet1!$B$16:$J$67,9,0)</f>
        <v>32559634.960000001</v>
      </c>
      <c r="K40" s="28">
        <f>VLOOKUP(B40,[1]Sheet1!$B$16:$K$67,10,0)</f>
        <v>570763265.10000002</v>
      </c>
      <c r="L40" s="24">
        <f>K40/$K$67</f>
        <v>7.1722878917226149E-4</v>
      </c>
      <c r="M40" s="1"/>
    </row>
    <row r="41" spans="1:13" x14ac:dyDescent="0.25">
      <c r="A41" s="8">
        <f t="shared" si="0"/>
        <v>26</v>
      </c>
      <c r="B41" s="9" t="s">
        <v>13</v>
      </c>
      <c r="C41" s="23" t="s">
        <v>79</v>
      </c>
      <c r="D41" s="10" t="s">
        <v>2</v>
      </c>
      <c r="E41" s="11"/>
      <c r="F41" s="11"/>
      <c r="G41" s="30">
        <f>VLOOKUP(B41,[1]Sheet1!$B$16:$G$67,6,0)</f>
        <v>0</v>
      </c>
      <c r="H41" s="12">
        <f>VLOOKUP(B41,[1]Sheet1!$B$16:$H$67,7,0)</f>
        <v>17327667.140000001</v>
      </c>
      <c r="I41" s="12">
        <f>VLOOKUP(B41,[1]Sheet1!$B$16:$I$67,8,0)</f>
        <v>0</v>
      </c>
      <c r="J41" s="28">
        <f>VLOOKUP(B41,[1]Sheet1!$B$16:$J$67,9,0)</f>
        <v>17327667.140000001</v>
      </c>
      <c r="K41" s="28">
        <f>VLOOKUP(B41,[1]Sheet1!$B$16:$K$67,10,0)</f>
        <v>464340519.11999995</v>
      </c>
      <c r="L41" s="24">
        <f>K41/$K$67</f>
        <v>5.834965364032446E-4</v>
      </c>
      <c r="M41" s="1"/>
    </row>
    <row r="42" spans="1:13" x14ac:dyDescent="0.25">
      <c r="A42" s="8">
        <v>27</v>
      </c>
      <c r="B42" s="9" t="s">
        <v>26</v>
      </c>
      <c r="C42" s="23" t="s">
        <v>94</v>
      </c>
      <c r="D42" s="10" t="s">
        <v>2</v>
      </c>
      <c r="E42" s="11"/>
      <c r="F42" s="11"/>
      <c r="G42" s="30">
        <f>VLOOKUP(B42,[1]Sheet1!$B$16:$G$67,6,0)</f>
        <v>0</v>
      </c>
      <c r="H42" s="12">
        <f>VLOOKUP(B42,[1]Sheet1!$B$16:$H$67,7,0)</f>
        <v>44879650.319999993</v>
      </c>
      <c r="I42" s="12">
        <f>VLOOKUP(B42,[1]Sheet1!$B$16:$I$67,8,0)</f>
        <v>0</v>
      </c>
      <c r="J42" s="28">
        <f>VLOOKUP(B42,[1]Sheet1!$B$16:$J$67,9,0)</f>
        <v>44879650.319999993</v>
      </c>
      <c r="K42" s="28">
        <f>VLOOKUP(B42,[1]Sheet1!$B$16:$K$67,10,0)</f>
        <v>464073611.02999997</v>
      </c>
      <c r="L42" s="24">
        <f>K42/$K$67</f>
        <v>5.8316113611048498E-4</v>
      </c>
      <c r="M42" s="1"/>
    </row>
    <row r="43" spans="1:13" x14ac:dyDescent="0.25">
      <c r="A43" s="8">
        <f t="shared" si="0"/>
        <v>28</v>
      </c>
      <c r="B43" s="9" t="s">
        <v>28</v>
      </c>
      <c r="C43" s="23" t="s">
        <v>85</v>
      </c>
      <c r="D43" s="10" t="s">
        <v>2</v>
      </c>
      <c r="E43" s="11"/>
      <c r="F43" s="11"/>
      <c r="G43" s="30">
        <f>VLOOKUP(B43,[1]Sheet1!$B$16:$G$67,6,0)</f>
        <v>0</v>
      </c>
      <c r="H43" s="12">
        <f>VLOOKUP(B43,[1]Sheet1!$B$16:$H$67,7,0)</f>
        <v>14619320.449999999</v>
      </c>
      <c r="I43" s="12">
        <f>VLOOKUP(B43,[1]Sheet1!$B$16:$I$67,8,0)</f>
        <v>0</v>
      </c>
      <c r="J43" s="28">
        <f>VLOOKUP(B43,[1]Sheet1!$B$16:$J$67,9,0)</f>
        <v>14619320.449999999</v>
      </c>
      <c r="K43" s="28">
        <f>VLOOKUP(B43,[1]Sheet1!$B$16:$K$67,10,0)</f>
        <v>359768328.13999993</v>
      </c>
      <c r="L43" s="24">
        <f>K43/$K$67</f>
        <v>4.5208971591605851E-4</v>
      </c>
      <c r="M43" s="1"/>
    </row>
    <row r="44" spans="1:13" x14ac:dyDescent="0.25">
      <c r="A44" s="8">
        <f t="shared" si="0"/>
        <v>29</v>
      </c>
      <c r="B44" s="9" t="s">
        <v>11</v>
      </c>
      <c r="C44" s="23" t="s">
        <v>72</v>
      </c>
      <c r="D44" s="10" t="s">
        <v>2</v>
      </c>
      <c r="E44" s="11" t="s">
        <v>101</v>
      </c>
      <c r="F44" s="11"/>
      <c r="G44" s="30">
        <f>VLOOKUP(B44,[1]Sheet1!$B$16:$G$67,6,0)</f>
        <v>0</v>
      </c>
      <c r="H44" s="12">
        <f>VLOOKUP(B44,[1]Sheet1!$B$16:$H$67,7,0)</f>
        <v>35530927.18</v>
      </c>
      <c r="I44" s="12">
        <f>VLOOKUP(B44,[1]Sheet1!$B$16:$I$67,8,0)</f>
        <v>0</v>
      </c>
      <c r="J44" s="28">
        <f>VLOOKUP(B44,[1]Sheet1!$B$16:$J$67,9,0)</f>
        <v>35530927.18</v>
      </c>
      <c r="K44" s="28">
        <f>VLOOKUP(B44,[1]Sheet1!$B$16:$K$67,10,0)</f>
        <v>314558574.93000001</v>
      </c>
      <c r="L44" s="24">
        <f>K44/$K$67</f>
        <v>3.95278532477503E-4</v>
      </c>
      <c r="M44" s="1"/>
    </row>
    <row r="45" spans="1:13" x14ac:dyDescent="0.25">
      <c r="A45" s="8">
        <f t="shared" si="0"/>
        <v>30</v>
      </c>
      <c r="B45" s="9" t="s">
        <v>102</v>
      </c>
      <c r="C45" s="23" t="s">
        <v>109</v>
      </c>
      <c r="D45" s="10" t="s">
        <v>2</v>
      </c>
      <c r="E45" s="11"/>
      <c r="F45" s="11" t="s">
        <v>2</v>
      </c>
      <c r="G45" s="30">
        <f>VLOOKUP(B45,[1]Sheet1!$B$16:$G$67,6,0)</f>
        <v>0</v>
      </c>
      <c r="H45" s="12">
        <f>VLOOKUP(B45,[1]Sheet1!$B$16:$H$67,7,0)</f>
        <v>11082974.33</v>
      </c>
      <c r="I45" s="12">
        <f>VLOOKUP(B45,[1]Sheet1!$B$16:$I$67,8,0)</f>
        <v>0</v>
      </c>
      <c r="J45" s="28">
        <f>VLOOKUP(B45,[1]Sheet1!$B$16:$J$67,9,0)</f>
        <v>11082974.33</v>
      </c>
      <c r="K45" s="28">
        <f>VLOOKUP(B45,[1]Sheet1!$B$16:$K$67,10,0)</f>
        <v>264860335.07000002</v>
      </c>
      <c r="L45" s="24">
        <f>K45/$K$67</f>
        <v>3.3282705639567199E-4</v>
      </c>
      <c r="M45" s="1"/>
    </row>
    <row r="46" spans="1:13" x14ac:dyDescent="0.25">
      <c r="A46" s="8">
        <f t="shared" si="0"/>
        <v>31</v>
      </c>
      <c r="B46" s="9" t="s">
        <v>40</v>
      </c>
      <c r="C46" s="23" t="s">
        <v>97</v>
      </c>
      <c r="D46" s="10" t="s">
        <v>2</v>
      </c>
      <c r="E46" s="11" t="s">
        <v>2</v>
      </c>
      <c r="F46" s="11" t="s">
        <v>2</v>
      </c>
      <c r="G46" s="30">
        <f>VLOOKUP(B46,[1]Sheet1!$B$16:$G$67,6,0)</f>
        <v>0</v>
      </c>
      <c r="H46" s="12">
        <f>VLOOKUP(B46,[1]Sheet1!$B$16:$H$67,7,0)</f>
        <v>30611928</v>
      </c>
      <c r="I46" s="12">
        <f>VLOOKUP(B46,[1]Sheet1!$B$16:$I$67,8,0)</f>
        <v>0</v>
      </c>
      <c r="J46" s="28">
        <f>VLOOKUP(B46,[1]Sheet1!$B$16:$J$67,9,0)</f>
        <v>30611928</v>
      </c>
      <c r="K46" s="28">
        <f>VLOOKUP(B46,[1]Sheet1!$B$16:$K$67,10,0)</f>
        <v>202152139.28000003</v>
      </c>
      <c r="L46" s="24">
        <f>K46/$K$67</f>
        <v>2.5402709485687391E-4</v>
      </c>
      <c r="M46" s="1"/>
    </row>
    <row r="47" spans="1:13" x14ac:dyDescent="0.25">
      <c r="A47" s="8">
        <f t="shared" si="0"/>
        <v>32</v>
      </c>
      <c r="B47" s="9" t="s">
        <v>41</v>
      </c>
      <c r="C47" s="23" t="s">
        <v>41</v>
      </c>
      <c r="D47" s="10" t="s">
        <v>2</v>
      </c>
      <c r="E47" s="11"/>
      <c r="F47" s="11"/>
      <c r="G47" s="30">
        <f>VLOOKUP(B47,[1]Sheet1!$B$16:$G$67,6,0)</f>
        <v>0</v>
      </c>
      <c r="H47" s="12">
        <f>VLOOKUP(B47,[1]Sheet1!$B$16:$H$67,7,0)</f>
        <v>0</v>
      </c>
      <c r="I47" s="12">
        <f>VLOOKUP(B47,[1]Sheet1!$B$16:$I$67,8,0)</f>
        <v>0</v>
      </c>
      <c r="J47" s="28">
        <f>VLOOKUP(B47,[1]Sheet1!$B$16:$J$67,9,0)</f>
        <v>0</v>
      </c>
      <c r="K47" s="28">
        <f>VLOOKUP(B47,[1]Sheet1!$B$16:$K$67,10,0)</f>
        <v>145434521.16</v>
      </c>
      <c r="L47" s="24">
        <f>K47/$K$67</f>
        <v>1.8275497372305301E-4</v>
      </c>
      <c r="M47" s="1"/>
    </row>
    <row r="48" spans="1:13" x14ac:dyDescent="0.25">
      <c r="A48" s="8">
        <f t="shared" si="0"/>
        <v>33</v>
      </c>
      <c r="B48" s="9" t="s">
        <v>18</v>
      </c>
      <c r="C48" s="23" t="s">
        <v>110</v>
      </c>
      <c r="D48" s="10" t="s">
        <v>2</v>
      </c>
      <c r="E48" s="11"/>
      <c r="F48" s="11"/>
      <c r="G48" s="30">
        <f>VLOOKUP(B48,[1]Sheet1!$B$16:$G$67,6,0)</f>
        <v>0</v>
      </c>
      <c r="H48" s="12">
        <f>VLOOKUP(B48,[1]Sheet1!$B$16:$H$67,7,0)</f>
        <v>7351029.7300000004</v>
      </c>
      <c r="I48" s="12">
        <f>VLOOKUP(B48,[1]Sheet1!$B$16:$I$67,8,0)</f>
        <v>0</v>
      </c>
      <c r="J48" s="28">
        <f>VLOOKUP(B48,[1]Sheet1!$B$16:$J$67,9,0)</f>
        <v>7351029.7300000004</v>
      </c>
      <c r="K48" s="28">
        <f>VLOOKUP(B48,[1]Sheet1!$B$16:$K$67,10,0)</f>
        <v>124213026.45999999</v>
      </c>
      <c r="L48" s="24">
        <f>K48/$K$67</f>
        <v>1.560877582962861E-4</v>
      </c>
    </row>
    <row r="49" spans="1:16" x14ac:dyDescent="0.25">
      <c r="A49" s="8">
        <f t="shared" ref="A49:A64" si="1">+A48+1</f>
        <v>34</v>
      </c>
      <c r="B49" s="9" t="s">
        <v>42</v>
      </c>
      <c r="C49" s="23" t="s">
        <v>87</v>
      </c>
      <c r="D49" s="10" t="s">
        <v>2</v>
      </c>
      <c r="E49" s="11"/>
      <c r="F49" s="11"/>
      <c r="G49" s="30">
        <f>VLOOKUP(B49,[1]Sheet1!$B$16:$G$67,6,0)</f>
        <v>0</v>
      </c>
      <c r="H49" s="12">
        <f>VLOOKUP(B49,[1]Sheet1!$B$16:$H$67,7,0)</f>
        <v>0</v>
      </c>
      <c r="I49" s="12">
        <f>VLOOKUP(B49,[1]Sheet1!$B$16:$I$67,8,0)</f>
        <v>0</v>
      </c>
      <c r="J49" s="28">
        <f>VLOOKUP(B49,[1]Sheet1!$B$16:$J$67,9,0)</f>
        <v>0</v>
      </c>
      <c r="K49" s="28">
        <f>VLOOKUP(B49,[1]Sheet1!$B$16:$K$67,10,0)</f>
        <v>110379412.09999999</v>
      </c>
      <c r="L49" s="24">
        <f>K49/$K$67</f>
        <v>1.3870425258738164E-4</v>
      </c>
    </row>
    <row r="50" spans="1:16" s="14" customFormat="1" x14ac:dyDescent="0.25">
      <c r="A50" s="8">
        <f t="shared" si="1"/>
        <v>35</v>
      </c>
      <c r="B50" s="9" t="s">
        <v>20</v>
      </c>
      <c r="C50" s="23" t="s">
        <v>83</v>
      </c>
      <c r="D50" s="10" t="s">
        <v>2</v>
      </c>
      <c r="E50" s="11"/>
      <c r="F50" s="11"/>
      <c r="G50" s="30">
        <f>VLOOKUP(B50,[1]Sheet1!$B$16:$G$67,6,0)</f>
        <v>0</v>
      </c>
      <c r="H50" s="12">
        <f>VLOOKUP(B50,[1]Sheet1!$B$16:$H$67,7,0)</f>
        <v>12891855</v>
      </c>
      <c r="I50" s="12">
        <f>VLOOKUP(B50,[1]Sheet1!$B$16:$I$67,8,0)</f>
        <v>0</v>
      </c>
      <c r="J50" s="28">
        <f>VLOOKUP(B50,[1]Sheet1!$B$16:$J$67,9,0)</f>
        <v>12891855</v>
      </c>
      <c r="K50" s="28">
        <f>VLOOKUP(B50,[1]Sheet1!$B$16:$K$67,10,0)</f>
        <v>96322051.590000004</v>
      </c>
      <c r="L50" s="24">
        <f>K50/$K$67</f>
        <v>1.2103958445955671E-4</v>
      </c>
      <c r="M50" s="13"/>
    </row>
    <row r="51" spans="1:16" x14ac:dyDescent="0.25">
      <c r="A51" s="8">
        <f t="shared" si="1"/>
        <v>36</v>
      </c>
      <c r="B51" s="9" t="s">
        <v>29</v>
      </c>
      <c r="C51" s="23" t="s">
        <v>86</v>
      </c>
      <c r="D51" s="10" t="s">
        <v>2</v>
      </c>
      <c r="E51" s="11"/>
      <c r="F51" s="11"/>
      <c r="G51" s="30">
        <f>VLOOKUP(B51,[1]Sheet1!$B$16:$G$67,6,0)</f>
        <v>0</v>
      </c>
      <c r="H51" s="12">
        <f>VLOOKUP(B51,[1]Sheet1!$B$16:$H$67,7,0)</f>
        <v>62561932.210000001</v>
      </c>
      <c r="I51" s="12">
        <f>VLOOKUP(B51,[1]Sheet1!$B$16:$I$67,8,0)</f>
        <v>0</v>
      </c>
      <c r="J51" s="28">
        <f>VLOOKUP(B51,[1]Sheet1!$B$16:$J$67,9,0)</f>
        <v>62561932.210000001</v>
      </c>
      <c r="K51" s="28">
        <f>VLOOKUP(B51,[1]Sheet1!$B$16:$K$67,10,0)</f>
        <v>90842135.879999995</v>
      </c>
      <c r="L51" s="24">
        <f>K51/$K$67</f>
        <v>1.1415344873608693E-4</v>
      </c>
    </row>
    <row r="52" spans="1:16" x14ac:dyDescent="0.25">
      <c r="A52" s="8">
        <f t="shared" si="1"/>
        <v>37</v>
      </c>
      <c r="B52" s="9" t="s">
        <v>19</v>
      </c>
      <c r="C52" s="23" t="s">
        <v>89</v>
      </c>
      <c r="D52" s="10" t="s">
        <v>2</v>
      </c>
      <c r="E52" s="11"/>
      <c r="F52" s="11"/>
      <c r="G52" s="30">
        <f>VLOOKUP(B52,[1]Sheet1!$B$16:$G$67,6,0)</f>
        <v>0</v>
      </c>
      <c r="H52" s="12">
        <f>VLOOKUP(B52,[1]Sheet1!$B$16:$H$67,7,0)</f>
        <v>16720000</v>
      </c>
      <c r="I52" s="12">
        <f>VLOOKUP(B52,[1]Sheet1!$B$16:$I$67,8,0)</f>
        <v>0</v>
      </c>
      <c r="J52" s="28">
        <f>VLOOKUP(B52,[1]Sheet1!$B$16:$J$67,9,0)</f>
        <v>16720000</v>
      </c>
      <c r="K52" s="28">
        <f>VLOOKUP(B52,[1]Sheet1!$B$16:$K$67,10,0)</f>
        <v>82027343.620000005</v>
      </c>
      <c r="L52" s="24">
        <f>K52/$K$67</f>
        <v>1.0307666232388304E-4</v>
      </c>
    </row>
    <row r="53" spans="1:16" x14ac:dyDescent="0.25">
      <c r="A53" s="8">
        <f t="shared" si="1"/>
        <v>38</v>
      </c>
      <c r="B53" s="9" t="s">
        <v>59</v>
      </c>
      <c r="C53" s="23" t="s">
        <v>60</v>
      </c>
      <c r="D53" s="10" t="s">
        <v>2</v>
      </c>
      <c r="E53" s="11"/>
      <c r="F53" s="11"/>
      <c r="G53" s="30">
        <f>VLOOKUP(B53,[1]Sheet1!$B$16:$G$67,6,0)</f>
        <v>0</v>
      </c>
      <c r="H53" s="12">
        <f>VLOOKUP(B53,[1]Sheet1!$B$16:$H$67,7,0)</f>
        <v>7721640.9199999999</v>
      </c>
      <c r="I53" s="12">
        <f>VLOOKUP(B53,[1]Sheet1!$B$16:$I$67,8,0)</f>
        <v>0</v>
      </c>
      <c r="J53" s="28">
        <f>VLOOKUP(B53,[1]Sheet1!$B$16:$J$67,9,0)</f>
        <v>7721640.9199999999</v>
      </c>
      <c r="K53" s="28">
        <f>VLOOKUP(B53,[1]Sheet1!$B$16:$K$67,10,0)</f>
        <v>50528320.520000003</v>
      </c>
      <c r="L53" s="24">
        <f>K53/$K$67</f>
        <v>6.3494566594292086E-5</v>
      </c>
    </row>
    <row r="54" spans="1:16" x14ac:dyDescent="0.25">
      <c r="A54" s="8">
        <f t="shared" si="1"/>
        <v>39</v>
      </c>
      <c r="B54" s="9" t="s">
        <v>25</v>
      </c>
      <c r="C54" s="23" t="s">
        <v>108</v>
      </c>
      <c r="D54" s="10" t="s">
        <v>2</v>
      </c>
      <c r="E54" s="11"/>
      <c r="F54" s="11"/>
      <c r="G54" s="30">
        <f>VLOOKUP(B54,[1]Sheet1!$B$16:$G$67,6,0)</f>
        <v>0</v>
      </c>
      <c r="H54" s="12">
        <f>VLOOKUP(B54,[1]Sheet1!$B$16:$H$67,7,0)</f>
        <v>3296</v>
      </c>
      <c r="I54" s="12">
        <f>VLOOKUP(B54,[1]Sheet1!$B$16:$I$67,8,0)</f>
        <v>0</v>
      </c>
      <c r="J54" s="28">
        <f>VLOOKUP(B54,[1]Sheet1!$B$16:$J$67,9,0)</f>
        <v>3296</v>
      </c>
      <c r="K54" s="28">
        <f>VLOOKUP(B54,[1]Sheet1!$B$16:$K$67,10,0)</f>
        <v>37773877</v>
      </c>
      <c r="L54" s="24">
        <f>K54/$K$67</f>
        <v>4.7467161465454896E-5</v>
      </c>
    </row>
    <row r="55" spans="1:16" x14ac:dyDescent="0.25">
      <c r="A55" s="8">
        <f t="shared" si="1"/>
        <v>40</v>
      </c>
      <c r="B55" s="9" t="s">
        <v>14</v>
      </c>
      <c r="C55" s="23" t="s">
        <v>81</v>
      </c>
      <c r="D55" s="10" t="s">
        <v>2</v>
      </c>
      <c r="E55" s="11" t="s">
        <v>2</v>
      </c>
      <c r="F55" s="11" t="s">
        <v>2</v>
      </c>
      <c r="G55" s="30">
        <f>VLOOKUP(B55,[1]Sheet1!$B$16:$G$67,6,0)</f>
        <v>0</v>
      </c>
      <c r="H55" s="12">
        <f>VLOOKUP(B55,[1]Sheet1!$B$16:$H$67,7,0)</f>
        <v>345840</v>
      </c>
      <c r="I55" s="12">
        <f>VLOOKUP(B55,[1]Sheet1!$B$16:$I$67,8,0)</f>
        <v>0</v>
      </c>
      <c r="J55" s="28">
        <f>VLOOKUP(B55,[1]Sheet1!$B$16:$J$67,9,0)</f>
        <v>345840</v>
      </c>
      <c r="K55" s="28">
        <f>VLOOKUP(B55,[1]Sheet1!$B$16:$K$67,10,0)</f>
        <v>28385743.760000002</v>
      </c>
      <c r="L55" s="24">
        <f>K55/$K$67</f>
        <v>3.5669907072894552E-5</v>
      </c>
    </row>
    <row r="56" spans="1:16" x14ac:dyDescent="0.25">
      <c r="A56" s="8">
        <f t="shared" si="1"/>
        <v>41</v>
      </c>
      <c r="B56" s="9" t="s">
        <v>27</v>
      </c>
      <c r="C56" s="23" t="s">
        <v>88</v>
      </c>
      <c r="D56" s="10" t="s">
        <v>2</v>
      </c>
      <c r="E56" s="11"/>
      <c r="F56" s="11"/>
      <c r="G56" s="30">
        <f>VLOOKUP(B56,[1]Sheet1!$B$16:$G$67,6,0)</f>
        <v>0</v>
      </c>
      <c r="H56" s="12">
        <f>VLOOKUP(B56,[1]Sheet1!$B$16:$H$67,7,0)</f>
        <v>2692800</v>
      </c>
      <c r="I56" s="12">
        <f>VLOOKUP(B56,[1]Sheet1!$B$16:$I$67,8,0)</f>
        <v>0</v>
      </c>
      <c r="J56" s="28">
        <f>VLOOKUP(B56,[1]Sheet1!$B$16:$J$67,9,0)</f>
        <v>2692800</v>
      </c>
      <c r="K56" s="28">
        <f>VLOOKUP(B56,[1]Sheet1!$B$16:$K$67,10,0)</f>
        <v>14396697</v>
      </c>
      <c r="L56" s="24">
        <f>K56/$K$67</f>
        <v>1.8091082921359385E-5</v>
      </c>
    </row>
    <row r="57" spans="1:16" x14ac:dyDescent="0.25">
      <c r="A57" s="8">
        <f t="shared" si="1"/>
        <v>42</v>
      </c>
      <c r="B57" s="9" t="s">
        <v>36</v>
      </c>
      <c r="C57" s="23" t="s">
        <v>96</v>
      </c>
      <c r="D57" s="10" t="s">
        <v>2</v>
      </c>
      <c r="E57" s="11"/>
      <c r="F57" s="11"/>
      <c r="G57" s="30">
        <f>VLOOKUP(B57,[1]Sheet1!$B$16:$G$67,6,0)</f>
        <v>0</v>
      </c>
      <c r="H57" s="12">
        <f>VLOOKUP(B57,[1]Sheet1!$B$16:$H$67,7,0)</f>
        <v>0</v>
      </c>
      <c r="I57" s="12">
        <f>VLOOKUP(B57,[1]Sheet1!$B$16:$I$67,8,0)</f>
        <v>0</v>
      </c>
      <c r="J57" s="28">
        <f>VLOOKUP(B57,[1]Sheet1!$B$16:$J$67,9,0)</f>
        <v>0</v>
      </c>
      <c r="K57" s="28">
        <f>VLOOKUP(B57,[1]Sheet1!$B$16:$K$67,10,0)</f>
        <v>5074782</v>
      </c>
      <c r="L57" s="24">
        <f>K57/$K$67</f>
        <v>6.3770392590621327E-6</v>
      </c>
    </row>
    <row r="58" spans="1:16" x14ac:dyDescent="0.25">
      <c r="A58" s="8">
        <v>43</v>
      </c>
      <c r="B58" s="9" t="s">
        <v>118</v>
      </c>
      <c r="C58" s="23" t="s">
        <v>117</v>
      </c>
      <c r="D58" s="10" t="s">
        <v>2</v>
      </c>
      <c r="E58" s="11"/>
      <c r="F58" s="11"/>
      <c r="G58" s="30">
        <v>0</v>
      </c>
      <c r="H58" s="12">
        <v>2392545.5</v>
      </c>
      <c r="I58" s="12">
        <v>0</v>
      </c>
      <c r="J58" s="28">
        <v>2392545.5</v>
      </c>
      <c r="K58" s="28">
        <v>2893879.38</v>
      </c>
      <c r="L58" s="24">
        <f>K58/$K$67</f>
        <v>3.6364877185365564E-6</v>
      </c>
      <c r="P58" s="1">
        <v>0</v>
      </c>
    </row>
    <row r="59" spans="1:16" x14ac:dyDescent="0.25">
      <c r="A59" s="8">
        <f t="shared" si="1"/>
        <v>44</v>
      </c>
      <c r="B59" s="9" t="s">
        <v>22</v>
      </c>
      <c r="C59" s="23" t="s">
        <v>75</v>
      </c>
      <c r="D59" s="10" t="s">
        <v>2</v>
      </c>
      <c r="E59" s="11" t="s">
        <v>2</v>
      </c>
      <c r="F59" s="11" t="s">
        <v>2</v>
      </c>
      <c r="G59" s="30">
        <f>VLOOKUP(B59,[1]Sheet1!$B$16:$G$67,6,0)</f>
        <v>0</v>
      </c>
      <c r="H59" s="12">
        <f>VLOOKUP(B59,[1]Sheet1!$B$16:$H$67,7,0)</f>
        <v>0</v>
      </c>
      <c r="I59" s="12">
        <f>VLOOKUP(B59,[1]Sheet1!$B$16:$I$67,8,0)</f>
        <v>0</v>
      </c>
      <c r="J59" s="28">
        <f>VLOOKUP(B59,[1]Sheet1!$B$16:$J$67,9,0)</f>
        <v>0</v>
      </c>
      <c r="K59" s="28">
        <f>VLOOKUP(B59,[1]Sheet1!$B$16:$K$67,10,0)</f>
        <v>57820</v>
      </c>
      <c r="L59" s="24">
        <f>K59/$K$67</f>
        <v>7.2657389018675576E-8</v>
      </c>
    </row>
    <row r="60" spans="1:16" x14ac:dyDescent="0.25">
      <c r="A60" s="8">
        <v>45</v>
      </c>
      <c r="B60" s="9" t="s">
        <v>56</v>
      </c>
      <c r="C60" s="23" t="s">
        <v>91</v>
      </c>
      <c r="D60" s="10" t="s">
        <v>2</v>
      </c>
      <c r="E60" s="11"/>
      <c r="F60" s="11"/>
      <c r="G60" s="30">
        <f>VLOOKUP(B60,[1]Sheet1!$B$16:$G$67,6,0)</f>
        <v>0</v>
      </c>
      <c r="H60" s="12">
        <f>VLOOKUP(B60,[1]Sheet1!$B$16:$H$67,7,0)</f>
        <v>0</v>
      </c>
      <c r="I60" s="12">
        <f>VLOOKUP(B60,[1]Sheet1!$B$16:$I$67,8,0)</f>
        <v>0</v>
      </c>
      <c r="J60" s="28">
        <f>VLOOKUP(B60,[1]Sheet1!$B$16:$J$67,9,0)</f>
        <v>0</v>
      </c>
      <c r="K60" s="28">
        <f>VLOOKUP(B60,[1]Sheet1!$B$16:$K$67,10,0)</f>
        <v>0</v>
      </c>
      <c r="L60" s="24">
        <f>K60/$K$67</f>
        <v>0</v>
      </c>
    </row>
    <row r="61" spans="1:16" x14ac:dyDescent="0.25">
      <c r="A61" s="8">
        <f t="shared" si="1"/>
        <v>46</v>
      </c>
      <c r="B61" s="9" t="s">
        <v>37</v>
      </c>
      <c r="C61" s="23" t="s">
        <v>90</v>
      </c>
      <c r="D61" s="10" t="s">
        <v>2</v>
      </c>
      <c r="E61" s="11"/>
      <c r="F61" s="11"/>
      <c r="G61" s="30">
        <f>VLOOKUP(B61,[1]Sheet1!$B$16:$G$67,6,0)</f>
        <v>0</v>
      </c>
      <c r="H61" s="12">
        <f>VLOOKUP(B61,[1]Sheet1!$B$16:$H$67,7,0)</f>
        <v>0</v>
      </c>
      <c r="I61" s="12">
        <f>VLOOKUP(B61,[1]Sheet1!$B$16:$I$67,8,0)</f>
        <v>0</v>
      </c>
      <c r="J61" s="28">
        <f>VLOOKUP(B61,[1]Sheet1!$B$16:$J$67,9,0)</f>
        <v>0</v>
      </c>
      <c r="K61" s="28">
        <f>VLOOKUP(B61,[1]Sheet1!$B$16:$K$67,10,0)</f>
        <v>0</v>
      </c>
      <c r="L61" s="24">
        <f>K61/$K$67</f>
        <v>0</v>
      </c>
    </row>
    <row r="62" spans="1:16" x14ac:dyDescent="0.25">
      <c r="A62" s="8">
        <f t="shared" si="1"/>
        <v>47</v>
      </c>
      <c r="B62" s="9" t="s">
        <v>30</v>
      </c>
      <c r="C62" s="23" t="s">
        <v>74</v>
      </c>
      <c r="D62" s="10" t="s">
        <v>2</v>
      </c>
      <c r="E62" s="11"/>
      <c r="F62" s="11"/>
      <c r="G62" s="30">
        <f>VLOOKUP(B62,[1]Sheet1!$B$16:$G$67,6,0)</f>
        <v>0</v>
      </c>
      <c r="H62" s="12">
        <f>VLOOKUP(B62,[1]Sheet1!$B$16:$H$67,7,0)</f>
        <v>0</v>
      </c>
      <c r="I62" s="12">
        <f>VLOOKUP(B62,[1]Sheet1!$B$16:$I$67,8,0)</f>
        <v>0</v>
      </c>
      <c r="J62" s="28">
        <f>VLOOKUP(B62,[1]Sheet1!$B$16:$J$67,9,0)</f>
        <v>0</v>
      </c>
      <c r="K62" s="28">
        <f>VLOOKUP(B62,[1]Sheet1!$B$16:$K$67,10,0)</f>
        <v>0</v>
      </c>
      <c r="L62" s="24">
        <f>K62/$K$67</f>
        <v>0</v>
      </c>
    </row>
    <row r="63" spans="1:16" x14ac:dyDescent="0.25">
      <c r="A63" s="8">
        <f t="shared" si="1"/>
        <v>48</v>
      </c>
      <c r="B63" s="9" t="s">
        <v>33</v>
      </c>
      <c r="C63" s="23" t="s">
        <v>84</v>
      </c>
      <c r="D63" s="10" t="s">
        <v>2</v>
      </c>
      <c r="E63" s="11"/>
      <c r="F63" s="11"/>
      <c r="G63" s="30">
        <f>VLOOKUP(B63,[1]Sheet1!$B$16:$G$67,6,0)</f>
        <v>0</v>
      </c>
      <c r="H63" s="12">
        <f>VLOOKUP(B63,[1]Sheet1!$B$16:$H$67,7,0)</f>
        <v>0</v>
      </c>
      <c r="I63" s="12">
        <f>VLOOKUP(B63,[1]Sheet1!$B$16:$I$67,8,0)</f>
        <v>0</v>
      </c>
      <c r="J63" s="28">
        <f>VLOOKUP(B63,[1]Sheet1!$B$16:$J$67,9,0)</f>
        <v>0</v>
      </c>
      <c r="K63" s="28">
        <f>VLOOKUP(B63,[1]Sheet1!$B$16:$K$67,10,0)</f>
        <v>0</v>
      </c>
      <c r="L63" s="24">
        <f>K63/$K$67</f>
        <v>0</v>
      </c>
    </row>
    <row r="64" spans="1:16" x14ac:dyDescent="0.25">
      <c r="A64" s="8">
        <f t="shared" si="1"/>
        <v>49</v>
      </c>
      <c r="B64" s="9" t="s">
        <v>24</v>
      </c>
      <c r="C64" s="23" t="s">
        <v>93</v>
      </c>
      <c r="D64" s="10" t="s">
        <v>2</v>
      </c>
      <c r="E64" s="11" t="s">
        <v>2</v>
      </c>
      <c r="F64" s="11" t="s">
        <v>2</v>
      </c>
      <c r="G64" s="30">
        <f>VLOOKUP(B64,[1]Sheet1!$B$16:$G$67,6,0)</f>
        <v>0</v>
      </c>
      <c r="H64" s="12">
        <f>VLOOKUP(B64,[1]Sheet1!$B$16:$H$67,7,0)</f>
        <v>0</v>
      </c>
      <c r="I64" s="12">
        <f>VLOOKUP(B64,[1]Sheet1!$B$16:$I$67,8,0)</f>
        <v>0</v>
      </c>
      <c r="J64" s="28">
        <f>VLOOKUP(B64,[1]Sheet1!$B$16:$J$67,9,0)</f>
        <v>0</v>
      </c>
      <c r="K64" s="28">
        <f>VLOOKUP(B64,[1]Sheet1!$B$16:$K$67,10,0)</f>
        <v>0</v>
      </c>
      <c r="L64" s="24">
        <v>0</v>
      </c>
    </row>
    <row r="65" spans="1:13" x14ac:dyDescent="0.25">
      <c r="A65" s="8">
        <v>50</v>
      </c>
      <c r="B65" s="9" t="s">
        <v>58</v>
      </c>
      <c r="C65" s="23" t="s">
        <v>78</v>
      </c>
      <c r="D65" s="10" t="s">
        <v>2</v>
      </c>
      <c r="E65" s="11"/>
      <c r="F65" s="11"/>
      <c r="G65" s="30">
        <f>VLOOKUP(B65,[1]Sheet1!$B$16:$G$67,6,0)</f>
        <v>0</v>
      </c>
      <c r="H65" s="12">
        <f>VLOOKUP(B65,[1]Sheet1!$B$16:$H$67,7,0)</f>
        <v>0</v>
      </c>
      <c r="I65" s="12">
        <f>VLOOKUP(B65,[1]Sheet1!$B$16:$I$67,8,0)</f>
        <v>0</v>
      </c>
      <c r="J65" s="28">
        <f>VLOOKUP(B65,[1]Sheet1!$B$16:$J$67,9,0)</f>
        <v>0</v>
      </c>
      <c r="K65" s="28">
        <f>VLOOKUP(B65,[1]Sheet1!$B$16:$K$67,10,0)</f>
        <v>0</v>
      </c>
      <c r="L65" s="24">
        <f>K65/$K$67</f>
        <v>0</v>
      </c>
    </row>
    <row r="66" spans="1:13" x14ac:dyDescent="0.25">
      <c r="A66" s="8">
        <v>51</v>
      </c>
      <c r="B66" s="9" t="s">
        <v>113</v>
      </c>
      <c r="C66" s="23" t="s">
        <v>113</v>
      </c>
      <c r="D66" s="10" t="s">
        <v>2</v>
      </c>
      <c r="E66" s="11"/>
      <c r="F66" s="11"/>
      <c r="G66" s="30">
        <v>0</v>
      </c>
      <c r="H66" s="12">
        <v>44439.5</v>
      </c>
      <c r="I66" s="12">
        <v>0</v>
      </c>
      <c r="J66" s="28">
        <v>44439.5</v>
      </c>
      <c r="K66" s="28">
        <v>174998.64</v>
      </c>
      <c r="L66" s="24">
        <v>0</v>
      </c>
    </row>
    <row r="67" spans="1:13" ht="16.5" customHeight="1" thickBot="1" x14ac:dyDescent="0.3">
      <c r="A67" s="38" t="s">
        <v>49</v>
      </c>
      <c r="B67" s="39"/>
      <c r="C67" s="40"/>
      <c r="D67" s="20">
        <f>COUNTA(D16:D66)</f>
        <v>51</v>
      </c>
      <c r="E67" s="20">
        <f>COUNTA(E16:E66)</f>
        <v>16</v>
      </c>
      <c r="F67" s="20">
        <f>COUNTA(F16:F66)</f>
        <v>15</v>
      </c>
      <c r="G67" s="31">
        <v>12661978666.790001</v>
      </c>
      <c r="H67" s="29">
        <v>18942699264.139999</v>
      </c>
      <c r="I67" s="59">
        <v>23569652488</v>
      </c>
      <c r="J67" s="57">
        <v>55174330418.93</v>
      </c>
      <c r="K67" s="25">
        <v>795789675089.18005</v>
      </c>
      <c r="L67" s="26">
        <v>1</v>
      </c>
      <c r="M67" s="15"/>
    </row>
    <row r="68" spans="1:13" x14ac:dyDescent="0.25">
      <c r="I68" s="60"/>
      <c r="J68" s="58"/>
      <c r="K68" s="60"/>
      <c r="L68" s="16"/>
      <c r="M68" s="15"/>
    </row>
    <row r="69" spans="1:13" ht="27.6" customHeight="1" x14ac:dyDescent="0.25">
      <c r="B69" s="37" t="s">
        <v>50</v>
      </c>
      <c r="C69" s="37"/>
      <c r="D69" s="5"/>
      <c r="E69" s="5"/>
      <c r="F69" s="5"/>
      <c r="G69" s="5"/>
      <c r="I69" s="60"/>
      <c r="J69" s="58"/>
      <c r="K69" s="60" t="s">
        <v>101</v>
      </c>
      <c r="M69" s="15"/>
    </row>
    <row r="70" spans="1:13" ht="27.6" customHeight="1" x14ac:dyDescent="0.25">
      <c r="C70" s="19"/>
      <c r="D70" s="19"/>
      <c r="E70" s="19"/>
      <c r="F70" s="19"/>
      <c r="G70" s="19"/>
      <c r="H70" s="2" t="s">
        <v>101</v>
      </c>
      <c r="I70" s="61" t="s">
        <v>101</v>
      </c>
      <c r="J70" s="58"/>
      <c r="K70" s="61"/>
      <c r="L70" s="16"/>
      <c r="M70" s="15"/>
    </row>
    <row r="71" spans="1:13" x14ac:dyDescent="0.25">
      <c r="M71" s="15"/>
    </row>
    <row r="72" spans="1:13" x14ac:dyDescent="0.25">
      <c r="M72" s="15"/>
    </row>
  </sheetData>
  <autoFilter ref="E15:F67" xr:uid="{00000000-0009-0000-0000-000001000000}"/>
  <sortState xmlns:xlrd2="http://schemas.microsoft.com/office/spreadsheetml/2017/richdata2" ref="B16:L66">
    <sortCondition descending="1" ref="L16:L66"/>
  </sortState>
  <mergeCells count="14">
    <mergeCell ref="K11:L11"/>
    <mergeCell ref="J14:J15"/>
    <mergeCell ref="K14:K15"/>
    <mergeCell ref="D9:I9"/>
    <mergeCell ref="B69:C69"/>
    <mergeCell ref="A67:C67"/>
    <mergeCell ref="L14:L15"/>
    <mergeCell ref="A12:A15"/>
    <mergeCell ref="B12:B15"/>
    <mergeCell ref="C12:C15"/>
    <mergeCell ref="D12:F14"/>
    <mergeCell ref="H14:I14"/>
    <mergeCell ref="K12:L13"/>
    <mergeCell ref="G12:J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Tsedensodnom</cp:lastModifiedBy>
  <cp:lastPrinted>2025-09-12T02:40:29Z</cp:lastPrinted>
  <dcterms:created xsi:type="dcterms:W3CDTF">2017-06-09T07:51:20Z</dcterms:created>
  <dcterms:modified xsi:type="dcterms:W3CDTF">2025-09-12T03:03:14Z</dcterms:modified>
</cp:coreProperties>
</file>