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40CB5FE0-861E-4C19-BBE3-A03CE1769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20" i="1"/>
  <c r="K19" i="1"/>
  <c r="K22" i="1"/>
  <c r="K21" i="1"/>
  <c r="K23" i="1"/>
  <c r="K24" i="1"/>
  <c r="K25" i="1"/>
  <c r="K26" i="1"/>
  <c r="K27" i="1"/>
  <c r="K28" i="1"/>
  <c r="K29" i="1"/>
  <c r="K30" i="1"/>
  <c r="K32" i="1"/>
  <c r="K31" i="1"/>
  <c r="K34" i="1"/>
  <c r="K33" i="1"/>
  <c r="K35" i="1"/>
  <c r="K36" i="1"/>
  <c r="K37" i="1"/>
  <c r="K38" i="1"/>
  <c r="K39" i="1"/>
  <c r="K40" i="1"/>
  <c r="K42" i="1"/>
  <c r="K41" i="1"/>
  <c r="K43" i="1"/>
  <c r="K44" i="1"/>
  <c r="K45" i="1"/>
  <c r="K46" i="1"/>
  <c r="K47" i="1"/>
  <c r="K48" i="1"/>
  <c r="K49" i="1"/>
  <c r="K50" i="1"/>
  <c r="K51" i="1"/>
  <c r="K53" i="1"/>
  <c r="K5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8" i="1"/>
  <c r="J17" i="1"/>
  <c r="J16" i="1"/>
  <c r="J20" i="1"/>
  <c r="J19" i="1"/>
  <c r="J22" i="1"/>
  <c r="J21" i="1"/>
  <c r="J23" i="1"/>
  <c r="J24" i="1"/>
  <c r="J25" i="1"/>
  <c r="J26" i="1"/>
  <c r="J27" i="1"/>
  <c r="J28" i="1"/>
  <c r="J29" i="1"/>
  <c r="J30" i="1"/>
  <c r="J32" i="1"/>
  <c r="J31" i="1"/>
  <c r="J34" i="1"/>
  <c r="J33" i="1"/>
  <c r="J35" i="1"/>
  <c r="J36" i="1"/>
  <c r="J37" i="1"/>
  <c r="J38" i="1"/>
  <c r="J39" i="1"/>
  <c r="J40" i="1"/>
  <c r="J42" i="1"/>
  <c r="J41" i="1"/>
  <c r="J43" i="1"/>
  <c r="J44" i="1"/>
  <c r="J45" i="1"/>
  <c r="J46" i="1"/>
  <c r="J47" i="1"/>
  <c r="J48" i="1"/>
  <c r="J49" i="1"/>
  <c r="J50" i="1"/>
  <c r="J51" i="1"/>
  <c r="J53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8" i="1"/>
  <c r="H17" i="1"/>
  <c r="H16" i="1"/>
  <c r="H20" i="1"/>
  <c r="H19" i="1"/>
  <c r="H22" i="1"/>
  <c r="H21" i="1"/>
  <c r="H23" i="1"/>
  <c r="H24" i="1"/>
  <c r="H25" i="1"/>
  <c r="H26" i="1"/>
  <c r="H27" i="1"/>
  <c r="H28" i="1"/>
  <c r="H29" i="1"/>
  <c r="H30" i="1"/>
  <c r="H32" i="1"/>
  <c r="H31" i="1"/>
  <c r="H34" i="1"/>
  <c r="H33" i="1"/>
  <c r="H35" i="1"/>
  <c r="H36" i="1"/>
  <c r="H37" i="1"/>
  <c r="H38" i="1"/>
  <c r="H39" i="1"/>
  <c r="H40" i="1"/>
  <c r="H42" i="1"/>
  <c r="H41" i="1"/>
  <c r="H43" i="1"/>
  <c r="H44" i="1"/>
  <c r="H45" i="1"/>
  <c r="H46" i="1"/>
  <c r="H47" i="1"/>
  <c r="H48" i="1"/>
  <c r="H49" i="1"/>
  <c r="H50" i="1"/>
  <c r="H51" i="1"/>
  <c r="H53" i="1"/>
  <c r="H52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8" i="1"/>
  <c r="G17" i="1"/>
  <c r="G16" i="1"/>
  <c r="G20" i="1"/>
  <c r="G19" i="1"/>
  <c r="G22" i="1"/>
  <c r="G21" i="1"/>
  <c r="G23" i="1"/>
  <c r="G24" i="1"/>
  <c r="G25" i="1"/>
  <c r="G26" i="1"/>
  <c r="G27" i="1"/>
  <c r="G28" i="1"/>
  <c r="G29" i="1"/>
  <c r="G30" i="1"/>
  <c r="G32" i="1"/>
  <c r="G31" i="1"/>
  <c r="G34" i="1"/>
  <c r="G33" i="1"/>
  <c r="G35" i="1"/>
  <c r="G36" i="1"/>
  <c r="G37" i="1"/>
  <c r="G38" i="1"/>
  <c r="G39" i="1"/>
  <c r="G40" i="1"/>
  <c r="G42" i="1"/>
  <c r="G41" i="1"/>
  <c r="G43" i="1"/>
  <c r="G44" i="1"/>
  <c r="G45" i="1"/>
  <c r="G46" i="1"/>
  <c r="G47" i="1"/>
  <c r="G48" i="1"/>
  <c r="G49" i="1"/>
  <c r="G50" i="1"/>
  <c r="G51" i="1"/>
  <c r="G53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8" i="1"/>
  <c r="M32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54" i="1" l="1"/>
  <c r="M45" i="1"/>
  <c r="M16" i="1"/>
  <c r="M17" i="1"/>
  <c r="M39" i="1"/>
  <c r="M65" i="1"/>
  <c r="M49" i="1"/>
  <c r="M52" i="1"/>
  <c r="M35" i="1"/>
  <c r="M34" i="1"/>
  <c r="M53" i="1"/>
  <c r="M26" i="1"/>
  <c r="M41" i="1"/>
  <c r="M62" i="1"/>
  <c r="M31" i="1"/>
  <c r="M22" i="1"/>
  <c r="M42" i="1"/>
  <c r="M28" i="1"/>
  <c r="M23" i="1"/>
  <c r="M37" i="1"/>
  <c r="M36" i="1"/>
  <c r="M44" i="1"/>
  <c r="M29" i="1"/>
  <c r="M63" i="1"/>
  <c r="M61" i="1"/>
  <c r="M40" i="1"/>
  <c r="M55" i="1"/>
  <c r="M60" i="1"/>
  <c r="M58" i="1"/>
  <c r="M18" i="1"/>
  <c r="M48" i="1"/>
  <c r="M20" i="1"/>
  <c r="M64" i="1"/>
  <c r="M21" i="1"/>
  <c r="M19" i="1"/>
  <c r="M47" i="1"/>
  <c r="M38" i="1"/>
  <c r="M46" i="1"/>
  <c r="M43" i="1"/>
  <c r="M57" i="1"/>
  <c r="M33" i="1"/>
  <c r="M30" i="1"/>
  <c r="M56" i="1"/>
  <c r="M59" i="1"/>
  <c r="M50" i="1"/>
  <c r="M27" i="1"/>
  <c r="M51" i="1"/>
  <c r="M25" i="1"/>
  <c r="M24" i="1"/>
  <c r="M66" i="1"/>
  <c r="M67" i="1" l="1"/>
</calcChain>
</file>

<file path=xl/sharedStrings.xml><?xml version="1.0" encoding="utf-8"?>
<sst xmlns="http://schemas.openxmlformats.org/spreadsheetml/2006/main" count="216" uniqueCount="124">
  <si>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</si>
  <si>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</si>
  <si>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</si>
  <si>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</si>
  <si>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</si>
  <si>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</si>
  <si>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</si>
  <si>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</si>
  <si>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</si>
  <si>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</si>
  <si>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</si>
  <si>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</si>
  <si>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</si>
  <si>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</si>
  <si>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</si>
  <si>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</si>
  <si>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</si>
  <si>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</si>
  <si>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</si>
  <si>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</si>
  <si>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</si>
  <si>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</si>
  <si>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</si>
  <si>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</si>
  <si>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</si>
  <si>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</si>
  <si>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</si>
  <si>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</si>
  <si>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</si>
  <si>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</si>
  <si>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</si>
  <si>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</si>
  <si>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</si>
  <si>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</si>
  <si>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</si>
  <si>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</si>
  <si>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</si>
  <si>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</si>
  <si>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</si>
  <si>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</si>
  <si>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</si>
  <si>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</si>
  <si>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</si>
  <si>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</si>
  <si>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</si>
  <si>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</si>
  <si>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</si>
  <si>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</si>
  <si>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</si>
  <si>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</si>
  <si>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</si>
  <si>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</si>
  <si>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</si>
  <si>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</si>
  <si>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</si>
  <si>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</si>
  <si>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</si>
  <si>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</si>
  <si>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</si>
  <si>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</si>
  <si>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</si>
  <si>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</si>
  <si>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</si>
  <si>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</si>
  <si>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</si>
  <si>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</si>
  <si>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</si>
  <si>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</si>
  <si>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</si>
  <si>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</si>
  <si>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</si>
  <si>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</si>
  <si>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</si>
  <si>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</si>
  <si>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</si>
  <si>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</si>
  <si>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</si>
  <si>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</si>
  <si>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</si>
  <si>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</si>
  <si>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</si>
  <si>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</si>
  <si>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</si>
  <si>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</si>
  <si>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</si>
  <si>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</si>
  <si>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</si>
  <si>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</si>
  <si>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</si>
  <si>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</si>
  <si>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</si>
  <si>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</si>
  <si>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</si>
  <si>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</si>
  <si>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</si>
  <si>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</si>
  <si>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</si>
  <si>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</si>
  <si>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</si>
  <si>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</si>
  <si>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</si>
  <si>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</si>
  <si>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</si>
  <si>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</si>
  <si>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</si>
  <si>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</si>
  <si>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</si>
  <si>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</si>
  <si>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</si>
  <si>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</si>
  <si>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</si>
  <si>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</si>
  <si>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</si>
  <si>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</si>
  <si>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</si>
  <si>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</si>
  <si>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 xml:space="preserve">"МХБ" ХК-ИЙН ГИШҮҮН КОМПАНИУДЫН АРИЛЖААНЫ ТАЙЛАН </t>
  </si>
  <si>
    <t>2025 оны арилжааны нийт дүн</t>
  </si>
  <si>
    <t xml:space="preserve">IPO </t>
  </si>
  <si>
    <t>MSSC</t>
  </si>
  <si>
    <t xml:space="preserve"> "М СЕКЬЮРИТИС ҮЦК"</t>
  </si>
  <si>
    <t xml:space="preserve">Жич: Гишүүдийг нийт хийсэн арилжааны авсан, зарсан үнийн дүнгээр жагсаав. </t>
  </si>
  <si>
    <t xml:space="preserve">ЗГҮЦ </t>
  </si>
  <si>
    <t>6 дугаар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</si>
</sst>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735282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ngolianse-my.sharepoint.com/personal/ganchimeg_ts_mse_mn/Documents/Copy%20of%20MC-2025-06%20&#1061;&#1040;.xlsx" TargetMode="External"/><Relationship Id="rId1" Type="http://schemas.openxmlformats.org/officeDocument/2006/relationships/externalLinkPath" Target="https://mongolianse-my.sharepoint.com/personal/ganchimeg_ts_mse_mn/Documents/Copy%20of%20MC-2025-06%20&#1061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3"/>
      <sheetName val="MC-1.4"/>
      <sheetName val="MC-1.5"/>
      <sheetName val="MC-1.6"/>
      <sheetName val="MC-1.7"/>
      <sheetName val="MC-1.8"/>
      <sheetName val="MC-1.9"/>
      <sheetName val="МС-1.11"/>
      <sheetName val="МС-1.12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ALTN</v>
          </cell>
          <cell r="C8" t="str">
            <v>"Алтан хоромсог ҮЦК" ХХК</v>
          </cell>
          <cell r="D8">
            <v>19</v>
          </cell>
          <cell r="E8">
            <v>7308</v>
          </cell>
          <cell r="F8">
            <v>6206365.75</v>
          </cell>
          <cell r="G8">
            <v>97576</v>
          </cell>
          <cell r="H8">
            <v>19857173</v>
          </cell>
          <cell r="I8">
            <v>26063538.75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104884</v>
          </cell>
          <cell r="U8">
            <v>26063538.75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20</v>
          </cell>
          <cell r="E9">
            <v>427510</v>
          </cell>
          <cell r="F9">
            <v>271452220.41000003</v>
          </cell>
          <cell r="G9">
            <v>1574820</v>
          </cell>
          <cell r="H9">
            <v>374071845.32999998</v>
          </cell>
          <cell r="I9">
            <v>645524065.74000001</v>
          </cell>
          <cell r="J9">
            <v>9082</v>
          </cell>
          <cell r="K9">
            <v>908190000</v>
          </cell>
          <cell r="L9">
            <v>9010</v>
          </cell>
          <cell r="M9">
            <v>900770000</v>
          </cell>
          <cell r="N9">
            <v>1808960000</v>
          </cell>
          <cell r="S9">
            <v>0</v>
          </cell>
          <cell r="T9">
            <v>2020422</v>
          </cell>
          <cell r="U9">
            <v>2454484065.7400002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5</v>
          </cell>
          <cell r="E10">
            <v>46765</v>
          </cell>
          <cell r="F10">
            <v>27408755.879999999</v>
          </cell>
          <cell r="G10">
            <v>46496</v>
          </cell>
          <cell r="H10">
            <v>27180068.379999999</v>
          </cell>
          <cell r="I10">
            <v>54588824.259999998</v>
          </cell>
          <cell r="J10">
            <v>10</v>
          </cell>
          <cell r="K10">
            <v>1000000</v>
          </cell>
          <cell r="L10">
            <v>140</v>
          </cell>
          <cell r="M10">
            <v>14000000</v>
          </cell>
          <cell r="N10">
            <v>15000000</v>
          </cell>
          <cell r="S10">
            <v>0</v>
          </cell>
          <cell r="T10">
            <v>93411</v>
          </cell>
          <cell r="U10">
            <v>69588824.25999999</v>
          </cell>
        </row>
        <row r="11">
          <cell r="B11" t="str">
            <v>BATS</v>
          </cell>
          <cell r="C11" t="str">
            <v>"Батс ҮЦК" ХХК</v>
          </cell>
          <cell r="D11">
            <v>1</v>
          </cell>
          <cell r="E11">
            <v>4</v>
          </cell>
          <cell r="F11">
            <v>100000</v>
          </cell>
          <cell r="G11">
            <v>3060</v>
          </cell>
          <cell r="H11">
            <v>3246660</v>
          </cell>
          <cell r="I11">
            <v>3346660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S11">
            <v>0</v>
          </cell>
          <cell r="T11">
            <v>3064</v>
          </cell>
          <cell r="U11">
            <v>3346660</v>
          </cell>
        </row>
        <row r="12">
          <cell r="B12" t="str">
            <v>BDSC</v>
          </cell>
          <cell r="C12" t="str">
            <v>"БиДиСек ҮЦК" ХК</v>
          </cell>
          <cell r="D12">
            <v>20</v>
          </cell>
          <cell r="E12">
            <v>2979772</v>
          </cell>
          <cell r="F12">
            <v>1646512735.3</v>
          </cell>
          <cell r="G12">
            <v>3095168</v>
          </cell>
          <cell r="H12">
            <v>1523637056.98</v>
          </cell>
          <cell r="I12">
            <v>3170149792.2799997</v>
          </cell>
          <cell r="J12">
            <v>17004</v>
          </cell>
          <cell r="K12">
            <v>1698600000</v>
          </cell>
          <cell r="L12">
            <v>17004</v>
          </cell>
          <cell r="M12">
            <v>1698600000</v>
          </cell>
          <cell r="N12">
            <v>3397200000</v>
          </cell>
          <cell r="O12">
            <v>74951</v>
          </cell>
          <cell r="P12">
            <v>7311917360.2800007</v>
          </cell>
          <cell r="S12">
            <v>7311917360.2800007</v>
          </cell>
          <cell r="T12">
            <v>6183899</v>
          </cell>
          <cell r="U12">
            <v>13879267152.560001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20</v>
          </cell>
          <cell r="E13">
            <v>4055</v>
          </cell>
          <cell r="F13">
            <v>3963818</v>
          </cell>
          <cell r="G13">
            <v>22142</v>
          </cell>
          <cell r="H13">
            <v>21485342.07</v>
          </cell>
          <cell r="I13">
            <v>25449160.07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S13">
            <v>0</v>
          </cell>
          <cell r="T13">
            <v>26197</v>
          </cell>
          <cell r="U13">
            <v>25449160.07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BSK</v>
          </cell>
          <cell r="C15" t="str">
            <v>"Блюскай секьюритиз ҮЦК" ХХК</v>
          </cell>
          <cell r="D15">
            <v>2</v>
          </cell>
          <cell r="E15">
            <v>50</v>
          </cell>
          <cell r="F15">
            <v>55250</v>
          </cell>
          <cell r="G15">
            <v>0</v>
          </cell>
          <cell r="H15">
            <v>0</v>
          </cell>
          <cell r="I15">
            <v>55250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S15">
            <v>0</v>
          </cell>
          <cell r="T15">
            <v>50</v>
          </cell>
          <cell r="U15">
            <v>55250</v>
          </cell>
        </row>
        <row r="16">
          <cell r="B16" t="str">
            <v>BULG</v>
          </cell>
          <cell r="C16" t="str">
            <v>"Булган брокер ҮЦК" ХХК</v>
          </cell>
          <cell r="D16">
            <v>1</v>
          </cell>
          <cell r="E16">
            <v>2000</v>
          </cell>
          <cell r="F16">
            <v>2130000</v>
          </cell>
          <cell r="G16">
            <v>15</v>
          </cell>
          <cell r="H16">
            <v>1500000</v>
          </cell>
          <cell r="I16">
            <v>3630000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S16">
            <v>0</v>
          </cell>
          <cell r="T16">
            <v>2015</v>
          </cell>
          <cell r="U16">
            <v>3630000</v>
          </cell>
        </row>
        <row r="17">
          <cell r="B17" t="str">
            <v>BUMB</v>
          </cell>
          <cell r="C17" t="str">
            <v>"Бумбат-Алтай ҮЦК" ХХК</v>
          </cell>
          <cell r="D17">
            <v>20</v>
          </cell>
          <cell r="E17">
            <v>306722</v>
          </cell>
          <cell r="F17">
            <v>100533869.98</v>
          </cell>
          <cell r="G17">
            <v>734778</v>
          </cell>
          <cell r="H17">
            <v>143934159.80000001</v>
          </cell>
          <cell r="I17">
            <v>244468029.78000003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S17">
            <v>0</v>
          </cell>
          <cell r="T17">
            <v>1041500</v>
          </cell>
          <cell r="U17">
            <v>244468029.78000003</v>
          </cell>
        </row>
        <row r="18">
          <cell r="B18" t="str">
            <v>BZIN</v>
          </cell>
          <cell r="C18" t="str">
            <v>"Мирэ Эссет Секьюритис Монгол ҮЦК" ХХК</v>
          </cell>
          <cell r="D18">
            <v>20</v>
          </cell>
          <cell r="E18">
            <v>24583</v>
          </cell>
          <cell r="F18">
            <v>148901960.40000001</v>
          </cell>
          <cell r="G18">
            <v>205212</v>
          </cell>
          <cell r="H18">
            <v>183246060.02000001</v>
          </cell>
          <cell r="I18">
            <v>332148020.42000002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S18">
            <v>0</v>
          </cell>
          <cell r="T18">
            <v>229795</v>
          </cell>
          <cell r="U18">
            <v>332148020.42000002</v>
          </cell>
        </row>
        <row r="19">
          <cell r="B19" t="str">
            <v>CTRL</v>
          </cell>
          <cell r="C19" t="str">
            <v>"Централ секьюритийз ҮЦК"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DCF</v>
          </cell>
          <cell r="C20" t="str">
            <v>"Ди Си Эф ҮЦК"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DELG</v>
          </cell>
          <cell r="C21" t="str">
            <v>"Ди Эйч капитал ҮЦК" ХХК</v>
          </cell>
          <cell r="D21">
            <v>15</v>
          </cell>
          <cell r="E21">
            <v>12099</v>
          </cell>
          <cell r="F21">
            <v>43635346</v>
          </cell>
          <cell r="G21">
            <v>142</v>
          </cell>
          <cell r="H21">
            <v>3859120</v>
          </cell>
          <cell r="I21">
            <v>47494466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S21">
            <v>0</v>
          </cell>
          <cell r="T21">
            <v>12241</v>
          </cell>
          <cell r="U21">
            <v>47494466</v>
          </cell>
        </row>
        <row r="22">
          <cell r="B22" t="str">
            <v>DOMI</v>
          </cell>
          <cell r="C22" t="str">
            <v>"Домикс сек ҮЦК" ХХК</v>
          </cell>
          <cell r="D22">
            <v>9</v>
          </cell>
          <cell r="E22">
            <v>1578</v>
          </cell>
          <cell r="F22">
            <v>1876017.5</v>
          </cell>
          <cell r="G22">
            <v>1307</v>
          </cell>
          <cell r="H22">
            <v>4160306</v>
          </cell>
          <cell r="I22">
            <v>6036323.5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S22">
            <v>0</v>
          </cell>
          <cell r="T22">
            <v>2885</v>
          </cell>
          <cell r="U22">
            <v>6036323.5</v>
          </cell>
        </row>
        <row r="23">
          <cell r="B23" t="str">
            <v>DRBR</v>
          </cell>
          <cell r="C23" t="str">
            <v>"Дархан брокер ҮЦК" ХХК</v>
          </cell>
          <cell r="D23">
            <v>16</v>
          </cell>
          <cell r="E23">
            <v>15189</v>
          </cell>
          <cell r="F23">
            <v>10977573.140000001</v>
          </cell>
          <cell r="G23">
            <v>1072</v>
          </cell>
          <cell r="H23">
            <v>7133674</v>
          </cell>
          <cell r="I23">
            <v>18111247.140000001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16261</v>
          </cell>
          <cell r="U23">
            <v>18111247.140000001</v>
          </cell>
        </row>
        <row r="24">
          <cell r="B24" t="str">
            <v>ECM</v>
          </cell>
          <cell r="C24" t="str">
            <v>"Евразиа капитал монголиа ҮЦК"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 t="str">
            <v>GATR</v>
          </cell>
          <cell r="C25" t="str">
            <v>"Гацуурт трейд ҮЦК"ХХК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GAUL</v>
          </cell>
          <cell r="C26" t="str">
            <v>"Гаүли ҮЦК"ХХК</v>
          </cell>
          <cell r="D26">
            <v>20</v>
          </cell>
          <cell r="E26">
            <v>39204</v>
          </cell>
          <cell r="F26">
            <v>8579704.0800000001</v>
          </cell>
          <cell r="G26">
            <v>15999</v>
          </cell>
          <cell r="H26">
            <v>11457160.59</v>
          </cell>
          <cell r="I26">
            <v>20036864.670000002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55203</v>
          </cell>
          <cell r="U26">
            <v>20036864.670000002</v>
          </cell>
        </row>
        <row r="27">
          <cell r="B27" t="str">
            <v>GDEV</v>
          </cell>
          <cell r="C27" t="str">
            <v>"Гранддевелопмент ҮЦК" ХХК</v>
          </cell>
          <cell r="D27">
            <v>20</v>
          </cell>
          <cell r="E27">
            <v>987779</v>
          </cell>
          <cell r="F27">
            <v>101492296.5</v>
          </cell>
          <cell r="G27">
            <v>546163</v>
          </cell>
          <cell r="H27">
            <v>214489938.13999999</v>
          </cell>
          <cell r="I27">
            <v>315982234.63999999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11</v>
          </cell>
          <cell r="P27">
            <v>1051882.3700000001</v>
          </cell>
          <cell r="S27">
            <v>1051882.3700000001</v>
          </cell>
          <cell r="T27">
            <v>1533953</v>
          </cell>
          <cell r="U27">
            <v>317034117.00999999</v>
          </cell>
        </row>
        <row r="28">
          <cell r="B28" t="str">
            <v>GDSC</v>
          </cell>
          <cell r="C28" t="str">
            <v>"Гүүдсек ҮЦК" ХХК</v>
          </cell>
          <cell r="D28">
            <v>20</v>
          </cell>
          <cell r="E28">
            <v>83887</v>
          </cell>
          <cell r="F28">
            <v>34699091.780000001</v>
          </cell>
          <cell r="G28">
            <v>164615</v>
          </cell>
          <cell r="H28">
            <v>46466778.869999997</v>
          </cell>
          <cell r="I28">
            <v>81165870.650000006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640565.1</v>
          </cell>
          <cell r="S28">
            <v>640565.1</v>
          </cell>
          <cell r="T28">
            <v>248509</v>
          </cell>
          <cell r="U28">
            <v>81806435.75</v>
          </cell>
        </row>
        <row r="29">
          <cell r="B29" t="str">
            <v>GLMT</v>
          </cell>
          <cell r="C29" t="str">
            <v>"Голомт Капитал ҮЦК" ХХК</v>
          </cell>
          <cell r="D29">
            <v>20</v>
          </cell>
          <cell r="E29">
            <v>4379673</v>
          </cell>
          <cell r="F29">
            <v>1879893212.26</v>
          </cell>
          <cell r="G29">
            <v>156944498</v>
          </cell>
          <cell r="H29">
            <v>12250542097.040001</v>
          </cell>
          <cell r="I29">
            <v>14130435309.300001</v>
          </cell>
          <cell r="J29">
            <v>83794</v>
          </cell>
          <cell r="K29">
            <v>7071248550</v>
          </cell>
          <cell r="L29">
            <v>101714</v>
          </cell>
          <cell r="M29">
            <v>8043430120</v>
          </cell>
          <cell r="N29">
            <v>15114678670</v>
          </cell>
          <cell r="O29">
            <v>50050</v>
          </cell>
          <cell r="P29">
            <v>4848639094.1499996</v>
          </cell>
          <cell r="S29">
            <v>4848639094.1499996</v>
          </cell>
          <cell r="T29">
            <v>161559729</v>
          </cell>
          <cell r="U29">
            <v>34093753073.450005</v>
          </cell>
        </row>
        <row r="30">
          <cell r="B30" t="str">
            <v>HUN</v>
          </cell>
          <cell r="C30" t="str">
            <v>"Хүннү Эмпайр ҮЦК" ХХК</v>
          </cell>
          <cell r="D30">
            <v>1</v>
          </cell>
          <cell r="E30">
            <v>1</v>
          </cell>
          <cell r="F30">
            <v>1061</v>
          </cell>
          <cell r="G30">
            <v>0</v>
          </cell>
          <cell r="H30">
            <v>0</v>
          </cell>
          <cell r="I30">
            <v>1061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T30">
            <v>1</v>
          </cell>
          <cell r="U30">
            <v>1061</v>
          </cell>
        </row>
        <row r="31">
          <cell r="B31" t="str">
            <v>INVC</v>
          </cell>
          <cell r="C31" t="str">
            <v>"Инвескор капитал ҮЦК" ХХК</v>
          </cell>
          <cell r="D31">
            <v>20</v>
          </cell>
          <cell r="E31">
            <v>3916959</v>
          </cell>
          <cell r="F31">
            <v>2437625002.3600001</v>
          </cell>
          <cell r="G31">
            <v>3586069</v>
          </cell>
          <cell r="H31">
            <v>2118625501.6500001</v>
          </cell>
          <cell r="I31">
            <v>4556250504.0100002</v>
          </cell>
          <cell r="J31">
            <v>63490</v>
          </cell>
          <cell r="K31">
            <v>6344937600</v>
          </cell>
          <cell r="L31">
            <v>37290</v>
          </cell>
          <cell r="M31">
            <v>3726177600</v>
          </cell>
          <cell r="N31">
            <v>10071115200</v>
          </cell>
          <cell r="S31">
            <v>0</v>
          </cell>
          <cell r="T31">
            <v>7603808</v>
          </cell>
          <cell r="U31">
            <v>14627365704.01</v>
          </cell>
        </row>
        <row r="32">
          <cell r="B32" t="str">
            <v>LFTI</v>
          </cell>
          <cell r="C32" t="str">
            <v>"Лайфтайм инвестмент ҮЦК" ХХК</v>
          </cell>
          <cell r="D32">
            <v>2</v>
          </cell>
          <cell r="E32">
            <v>1246</v>
          </cell>
          <cell r="F32">
            <v>1114214.8999999999</v>
          </cell>
          <cell r="G32">
            <v>0</v>
          </cell>
          <cell r="H32">
            <v>0</v>
          </cell>
          <cell r="I32">
            <v>1114214.8999999999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S32">
            <v>0</v>
          </cell>
          <cell r="T32">
            <v>1246</v>
          </cell>
          <cell r="U32">
            <v>1114214.8999999999</v>
          </cell>
        </row>
        <row r="33">
          <cell r="B33" t="str">
            <v>MERG</v>
          </cell>
          <cell r="C33" t="str">
            <v>"Мэргэн санаа ҮЦК" ХХК</v>
          </cell>
          <cell r="D33">
            <v>6</v>
          </cell>
          <cell r="E33">
            <v>454</v>
          </cell>
          <cell r="F33">
            <v>566040</v>
          </cell>
          <cell r="G33">
            <v>149</v>
          </cell>
          <cell r="H33">
            <v>521500</v>
          </cell>
          <cell r="I33">
            <v>1087540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0</v>
          </cell>
          <cell r="T33">
            <v>603</v>
          </cell>
          <cell r="U33">
            <v>1087540</v>
          </cell>
        </row>
        <row r="34">
          <cell r="B34" t="str">
            <v>MIBG</v>
          </cell>
          <cell r="C34" t="str">
            <v>"Мандал Капитал Маркетс ҮЦК" ХХК</v>
          </cell>
          <cell r="D34">
            <v>20</v>
          </cell>
          <cell r="E34">
            <v>160130274</v>
          </cell>
          <cell r="F34">
            <v>14545122660.469999</v>
          </cell>
          <cell r="G34">
            <v>3165453</v>
          </cell>
          <cell r="H34">
            <v>3272816283.5999999</v>
          </cell>
          <cell r="I34">
            <v>17817938944.07</v>
          </cell>
          <cell r="J34">
            <v>51791</v>
          </cell>
          <cell r="K34">
            <v>4359291570</v>
          </cell>
          <cell r="L34">
            <v>35428</v>
          </cell>
          <cell r="M34">
            <v>3542800000</v>
          </cell>
          <cell r="N34">
            <v>7902091570</v>
          </cell>
          <cell r="O34">
            <v>50000</v>
          </cell>
          <cell r="P34">
            <v>4861344125</v>
          </cell>
          <cell r="S34">
            <v>4861344125</v>
          </cell>
          <cell r="T34">
            <v>163432946</v>
          </cell>
          <cell r="U34">
            <v>30581374639.07</v>
          </cell>
        </row>
        <row r="35">
          <cell r="B35" t="str">
            <v>MICC</v>
          </cell>
          <cell r="C35" t="str">
            <v>"Эм Ай Си Си ҮЦК" ХХК</v>
          </cell>
          <cell r="D35">
            <v>11</v>
          </cell>
          <cell r="E35">
            <v>1609</v>
          </cell>
          <cell r="F35">
            <v>32014920.5</v>
          </cell>
          <cell r="G35">
            <v>65790</v>
          </cell>
          <cell r="H35">
            <v>19798839.670000002</v>
          </cell>
          <cell r="I35">
            <v>51813760.170000002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T35">
            <v>67399</v>
          </cell>
          <cell r="U35">
            <v>51813760.170000002</v>
          </cell>
        </row>
        <row r="36">
          <cell r="B36" t="str">
            <v>MNET</v>
          </cell>
          <cell r="C36" t="str">
            <v>"Ард секюритиз ҮЦК" ХХК</v>
          </cell>
          <cell r="D36">
            <v>20</v>
          </cell>
          <cell r="E36">
            <v>2083927</v>
          </cell>
          <cell r="F36">
            <v>1409212703.6900001</v>
          </cell>
          <cell r="G36">
            <v>2745172</v>
          </cell>
          <cell r="H36">
            <v>1262678006.5999999</v>
          </cell>
          <cell r="I36">
            <v>2671890710.29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S36">
            <v>0</v>
          </cell>
          <cell r="T36">
            <v>4829099</v>
          </cell>
          <cell r="U36">
            <v>2671890710.29</v>
          </cell>
        </row>
        <row r="37">
          <cell r="B37" t="str">
            <v>MOHU</v>
          </cell>
          <cell r="C37" t="str">
            <v>"Монгол хувьцаа ҮЦК"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MONG</v>
          </cell>
          <cell r="C38" t="str">
            <v>"Монгол секюритиес ҮЦК" 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MSDQ</v>
          </cell>
          <cell r="C39" t="str">
            <v>"Масдак ҮЦК" ХХК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MSEC</v>
          </cell>
          <cell r="C40" t="str">
            <v>"Монсек ҮЦК" ХХК</v>
          </cell>
          <cell r="D40">
            <v>20</v>
          </cell>
          <cell r="E40">
            <v>211997</v>
          </cell>
          <cell r="F40">
            <v>39600450.079999998</v>
          </cell>
          <cell r="G40">
            <v>250384</v>
          </cell>
          <cell r="H40">
            <v>48888077.18</v>
          </cell>
          <cell r="I40">
            <v>88488527.25999999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S40">
            <v>0</v>
          </cell>
          <cell r="T40">
            <v>462381</v>
          </cell>
          <cell r="U40">
            <v>88488527.25999999</v>
          </cell>
        </row>
        <row r="41">
          <cell r="B41" t="str">
            <v>MSSC</v>
          </cell>
          <cell r="C41" t="str">
            <v>"М Секьюритис ҮЦК" ХХК</v>
          </cell>
          <cell r="D41">
            <v>3</v>
          </cell>
          <cell r="E41">
            <v>203</v>
          </cell>
          <cell r="F41">
            <v>108841.88</v>
          </cell>
          <cell r="G41">
            <v>0</v>
          </cell>
          <cell r="H41">
            <v>0</v>
          </cell>
          <cell r="I41">
            <v>108841.88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203</v>
          </cell>
          <cell r="U41">
            <v>108841.88</v>
          </cell>
        </row>
        <row r="42">
          <cell r="B42" t="str">
            <v>NOVL</v>
          </cell>
          <cell r="C42" t="str">
            <v>"Новел инвестмент ҮЦК" ХХК</v>
          </cell>
          <cell r="D42">
            <v>17</v>
          </cell>
          <cell r="E42">
            <v>35974</v>
          </cell>
          <cell r="F42">
            <v>21476564.989999998</v>
          </cell>
          <cell r="G42">
            <v>130436</v>
          </cell>
          <cell r="H42">
            <v>14107959.83</v>
          </cell>
          <cell r="I42">
            <v>35584524.82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166410</v>
          </cell>
          <cell r="U42">
            <v>35584524.82</v>
          </cell>
        </row>
        <row r="43">
          <cell r="B43" t="str">
            <v>NSEC</v>
          </cell>
          <cell r="C43" t="str">
            <v>"Нэйшнл сэкюритис ҮЦК" ХХК</v>
          </cell>
          <cell r="D43">
            <v>4</v>
          </cell>
          <cell r="E43">
            <v>100</v>
          </cell>
          <cell r="F43">
            <v>6200</v>
          </cell>
          <cell r="G43">
            <v>500</v>
          </cell>
          <cell r="H43">
            <v>164415.70000000001</v>
          </cell>
          <cell r="I43">
            <v>170615.7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600</v>
          </cell>
          <cell r="U43">
            <v>170615.7</v>
          </cell>
        </row>
        <row r="44">
          <cell r="B44" t="str">
            <v>RISM</v>
          </cell>
          <cell r="C44" t="str">
            <v>"Райнос инвестмент ҮЦК" ХХК</v>
          </cell>
          <cell r="D44">
            <v>19</v>
          </cell>
          <cell r="E44">
            <v>55538</v>
          </cell>
          <cell r="F44">
            <v>89936200.230000004</v>
          </cell>
          <cell r="G44">
            <v>552720</v>
          </cell>
          <cell r="H44">
            <v>394382904.35000002</v>
          </cell>
          <cell r="I44">
            <v>484319104.58000004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S44">
            <v>0</v>
          </cell>
          <cell r="T44">
            <v>608258</v>
          </cell>
          <cell r="U44">
            <v>484319104.58000004</v>
          </cell>
        </row>
        <row r="45">
          <cell r="B45" t="str">
            <v>SANR</v>
          </cell>
          <cell r="C45" t="str">
            <v>"Санар ҮЦК" ХХК</v>
          </cell>
          <cell r="D45">
            <v>2</v>
          </cell>
          <cell r="E45">
            <v>0</v>
          </cell>
          <cell r="F45">
            <v>0</v>
          </cell>
          <cell r="G45">
            <v>149</v>
          </cell>
          <cell r="H45">
            <v>521351</v>
          </cell>
          <cell r="I45">
            <v>521351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T45">
            <v>149</v>
          </cell>
          <cell r="U45">
            <v>521351</v>
          </cell>
        </row>
        <row r="46">
          <cell r="B46" t="str">
            <v>SECP</v>
          </cell>
          <cell r="C46" t="str">
            <v>"Сикап ҮЦК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SGC</v>
          </cell>
          <cell r="C47" t="str">
            <v>"Эс Жи Капитал ҮЦК" ХХК</v>
          </cell>
          <cell r="D47">
            <v>2</v>
          </cell>
          <cell r="E47">
            <v>0</v>
          </cell>
          <cell r="F47">
            <v>0</v>
          </cell>
          <cell r="G47">
            <v>1853</v>
          </cell>
          <cell r="H47">
            <v>1867163</v>
          </cell>
          <cell r="I47">
            <v>1867163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T47">
            <v>1853</v>
          </cell>
          <cell r="U47">
            <v>1867163</v>
          </cell>
        </row>
        <row r="48">
          <cell r="B48" t="str">
            <v>SILS</v>
          </cell>
          <cell r="C48" t="str">
            <v>"Силвэр лайт секюритиз ҮЦК"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STIN</v>
          </cell>
          <cell r="C49" t="str">
            <v>"Стандарт инвестмент ҮЦК" ХХК</v>
          </cell>
          <cell r="D49">
            <v>20</v>
          </cell>
          <cell r="E49">
            <v>456138</v>
          </cell>
          <cell r="F49">
            <v>113314342.39</v>
          </cell>
          <cell r="G49">
            <v>199368</v>
          </cell>
          <cell r="H49">
            <v>47438402.399999999</v>
          </cell>
          <cell r="I49">
            <v>160752744.78999999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</v>
          </cell>
          <cell r="P49">
            <v>573754.02</v>
          </cell>
          <cell r="S49">
            <v>573754.02</v>
          </cell>
          <cell r="T49">
            <v>655512</v>
          </cell>
          <cell r="U49">
            <v>161326498.81</v>
          </cell>
        </row>
        <row r="50">
          <cell r="B50" t="str">
            <v>STOK</v>
          </cell>
          <cell r="C50" t="str">
            <v>"Стоклаб секьюритиз ҮЦК" ХХК</v>
          </cell>
          <cell r="D50">
            <v>20</v>
          </cell>
          <cell r="E50">
            <v>923545</v>
          </cell>
          <cell r="F50">
            <v>229330068.97999999</v>
          </cell>
          <cell r="G50">
            <v>380416</v>
          </cell>
          <cell r="H50">
            <v>79452409.629999995</v>
          </cell>
          <cell r="I50">
            <v>308782478.61000001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24975</v>
          </cell>
          <cell r="P50">
            <v>2332807160.04</v>
          </cell>
          <cell r="S50">
            <v>2332807160.04</v>
          </cell>
          <cell r="T50">
            <v>1328936</v>
          </cell>
          <cell r="U50">
            <v>2641589638.6500001</v>
          </cell>
        </row>
        <row r="51">
          <cell r="B51" t="str">
            <v>TABO</v>
          </cell>
          <cell r="C51" t="str">
            <v>"Таван богд ҮЦК" ХХК</v>
          </cell>
          <cell r="D51">
            <v>2</v>
          </cell>
          <cell r="E51">
            <v>28000</v>
          </cell>
          <cell r="F51">
            <v>7224000</v>
          </cell>
          <cell r="G51">
            <v>1063</v>
          </cell>
          <cell r="H51">
            <v>753860</v>
          </cell>
          <cell r="I51">
            <v>7977860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T51">
            <v>29063</v>
          </cell>
          <cell r="U51">
            <v>7977860</v>
          </cell>
        </row>
        <row r="52">
          <cell r="B52" t="str">
            <v>TCHB</v>
          </cell>
          <cell r="C52" t="str">
            <v>"Тулгат чандмань баян ҮЦК" ХХК</v>
          </cell>
          <cell r="D52">
            <v>16</v>
          </cell>
          <cell r="E52">
            <v>5817</v>
          </cell>
          <cell r="F52">
            <v>8263607</v>
          </cell>
          <cell r="G52">
            <v>280782</v>
          </cell>
          <cell r="H52">
            <v>29877435.73</v>
          </cell>
          <cell r="I52">
            <v>38141042.730000004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S52">
            <v>0</v>
          </cell>
          <cell r="T52">
            <v>286599</v>
          </cell>
          <cell r="U52">
            <v>38141042.730000004</v>
          </cell>
        </row>
        <row r="53">
          <cell r="B53" t="str">
            <v>TDB</v>
          </cell>
          <cell r="C53" t="str">
            <v>"Ти ди би секьюритис ҮЦК" ХХК</v>
          </cell>
          <cell r="D53">
            <v>20</v>
          </cell>
          <cell r="E53">
            <v>741170</v>
          </cell>
          <cell r="F53">
            <v>387503759.06</v>
          </cell>
          <cell r="G53">
            <v>1943487</v>
          </cell>
          <cell r="H53">
            <v>680052183.33000004</v>
          </cell>
          <cell r="I53">
            <v>1067555942.3900001</v>
          </cell>
          <cell r="J53">
            <v>1294</v>
          </cell>
          <cell r="K53">
            <v>289805685</v>
          </cell>
          <cell r="L53">
            <v>1309</v>
          </cell>
          <cell r="M53">
            <v>291335685</v>
          </cell>
          <cell r="N53">
            <v>581141370</v>
          </cell>
          <cell r="S53">
            <v>0</v>
          </cell>
          <cell r="T53">
            <v>2687260</v>
          </cell>
          <cell r="U53">
            <v>1648697312.3899999</v>
          </cell>
        </row>
        <row r="54">
          <cell r="B54" t="str">
            <v>TNGR</v>
          </cell>
          <cell r="C54" t="str">
            <v>"Тэнгэр капитал ҮЦК" ХХК</v>
          </cell>
          <cell r="D54">
            <v>18</v>
          </cell>
          <cell r="E54">
            <v>4635</v>
          </cell>
          <cell r="F54">
            <v>2019661.07</v>
          </cell>
          <cell r="G54">
            <v>2603</v>
          </cell>
          <cell r="H54">
            <v>923004</v>
          </cell>
          <cell r="I54">
            <v>2942665.0700000003</v>
          </cell>
          <cell r="J54">
            <v>497</v>
          </cell>
          <cell r="K54">
            <v>49700000</v>
          </cell>
          <cell r="L54">
            <v>0</v>
          </cell>
          <cell r="M54">
            <v>0</v>
          </cell>
          <cell r="N54">
            <v>49700000</v>
          </cell>
          <cell r="S54">
            <v>0</v>
          </cell>
          <cell r="T54">
            <v>7735</v>
          </cell>
          <cell r="U54">
            <v>52642665.07</v>
          </cell>
        </row>
        <row r="55">
          <cell r="B55" t="str">
            <v>TTOL</v>
          </cell>
          <cell r="C55" t="str">
            <v>"Апекс Капитал ҮЦК" ХХК</v>
          </cell>
          <cell r="D55">
            <v>20</v>
          </cell>
          <cell r="E55">
            <v>1178945</v>
          </cell>
          <cell r="F55">
            <v>589522747.67999995</v>
          </cell>
          <cell r="G55">
            <v>1473587</v>
          </cell>
          <cell r="H55">
            <v>405488203.87</v>
          </cell>
          <cell r="I55">
            <v>995010951.54999995</v>
          </cell>
          <cell r="J55">
            <v>123</v>
          </cell>
          <cell r="K55">
            <v>12300000</v>
          </cell>
          <cell r="L55">
            <v>26000</v>
          </cell>
          <cell r="M55">
            <v>2598960000</v>
          </cell>
          <cell r="N55">
            <v>2611260000</v>
          </cell>
          <cell r="S55">
            <v>0</v>
          </cell>
          <cell r="T55">
            <v>2678655</v>
          </cell>
          <cell r="U55">
            <v>3606270951.5499997</v>
          </cell>
        </row>
        <row r="56">
          <cell r="B56" t="str">
            <v>UNDR</v>
          </cell>
          <cell r="C56" t="str">
            <v>"Өндөрхаан инвест ҮЦК" ХХК</v>
          </cell>
          <cell r="D56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UNET</v>
          </cell>
          <cell r="C57" t="str">
            <v>"Үнэт секьюритиc ҮЦК" ХХК</v>
          </cell>
          <cell r="D57">
            <v>20</v>
          </cell>
          <cell r="E57">
            <v>1846</v>
          </cell>
          <cell r="F57">
            <v>1857187.54</v>
          </cell>
          <cell r="G57">
            <v>1612</v>
          </cell>
          <cell r="H57">
            <v>1654080.5</v>
          </cell>
          <cell r="I57">
            <v>3511268.04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S57">
            <v>0</v>
          </cell>
          <cell r="T57">
            <v>3458</v>
          </cell>
          <cell r="U57">
            <v>3511268.04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20</v>
          </cell>
          <cell r="E58">
            <v>668111</v>
          </cell>
          <cell r="F58">
            <v>394514053.19</v>
          </cell>
          <cell r="G58">
            <v>1518575</v>
          </cell>
          <cell r="H58">
            <v>1383456752.1300001</v>
          </cell>
          <cell r="I58">
            <v>1777970805.3200002</v>
          </cell>
          <cell r="J58">
            <v>870</v>
          </cell>
          <cell r="K58">
            <v>83994000</v>
          </cell>
          <cell r="L58">
            <v>60</v>
          </cell>
          <cell r="M58">
            <v>2994000</v>
          </cell>
          <cell r="N58">
            <v>86988000</v>
          </cell>
          <cell r="S58">
            <v>0</v>
          </cell>
          <cell r="T58">
            <v>2187616</v>
          </cell>
          <cell r="U58">
            <v>1864958805.3200002</v>
          </cell>
        </row>
        <row r="59">
          <cell r="B59" t="str">
            <v>ZRGD</v>
          </cell>
          <cell r="C59" t="str">
            <v>"Нэтсек ҮЦК" ХХК</v>
          </cell>
          <cell r="D59">
            <v>11</v>
          </cell>
          <cell r="E59">
            <v>6144</v>
          </cell>
          <cell r="F59">
            <v>5659063</v>
          </cell>
          <cell r="G59">
            <v>17580</v>
          </cell>
          <cell r="H59">
            <v>4675792.5999999996</v>
          </cell>
          <cell r="I59">
            <v>10334855.6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>
            <v>23724</v>
          </cell>
          <cell r="U59">
            <v>10334855.6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topLeftCell="A7" zoomScale="71" zoomScaleNormal="71" zoomScaleSheetLayoutView="70" zoomScalePageLayoutView="70" workbookViewId="0">
      <selection activeCell="P65" sqref="P6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5.28515625" style="1" customWidth="1"/>
    <col min="8" max="8" width="22.85546875" style="2" customWidth="1"/>
    <col min="9" max="9" width="10" style="3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3" t="s">
        <v>116</v>
      </c>
      <c r="E9" s="43"/>
      <c r="F9" s="43"/>
      <c r="G9" s="43"/>
      <c r="H9" s="43"/>
      <c r="I9" s="43"/>
      <c r="J9" s="43"/>
      <c r="K9" s="8"/>
      <c r="L9" s="8"/>
      <c r="M9" s="8"/>
    </row>
    <row r="11" spans="1:16" ht="15" customHeight="1" thickBot="1" x14ac:dyDescent="0.3">
      <c r="K11" s="44"/>
      <c r="L11" s="44"/>
      <c r="M11" s="44"/>
    </row>
    <row r="12" spans="1:16" ht="14.45" customHeight="1" x14ac:dyDescent="0.25">
      <c r="A12" s="45" t="s">
        <v>0</v>
      </c>
      <c r="B12" s="47" t="s">
        <v>1</v>
      </c>
      <c r="C12" s="47" t="s">
        <v>2</v>
      </c>
      <c r="D12" s="47" t="s">
        <v>3</v>
      </c>
      <c r="E12" s="47"/>
      <c r="F12" s="47"/>
      <c r="G12" s="51" t="s">
        <v>123</v>
      </c>
      <c r="H12" s="52"/>
      <c r="I12" s="52"/>
      <c r="J12" s="52"/>
      <c r="K12" s="53"/>
      <c r="L12" s="49" t="s">
        <v>117</v>
      </c>
      <c r="M12" s="50"/>
    </row>
    <row r="13" spans="1:16" s="7" customFormat="1" ht="15.75" customHeight="1" x14ac:dyDescent="0.25">
      <c r="A13" s="46"/>
      <c r="B13" s="48"/>
      <c r="C13" s="48"/>
      <c r="D13" s="48"/>
      <c r="E13" s="48"/>
      <c r="F13" s="48"/>
      <c r="G13" s="54"/>
      <c r="H13" s="55"/>
      <c r="I13" s="55"/>
      <c r="J13" s="55"/>
      <c r="K13" s="56"/>
      <c r="L13" s="40"/>
      <c r="M13" s="41"/>
      <c r="N13" s="9"/>
    </row>
    <row r="14" spans="1:16" s="7" customFormat="1" ht="33.75" customHeight="1" x14ac:dyDescent="0.25">
      <c r="A14" s="46"/>
      <c r="B14" s="48"/>
      <c r="C14" s="48"/>
      <c r="D14" s="48"/>
      <c r="E14" s="48"/>
      <c r="F14" s="48"/>
      <c r="G14" s="37" t="s">
        <v>118</v>
      </c>
      <c r="H14" s="60" t="s">
        <v>4</v>
      </c>
      <c r="I14" s="61"/>
      <c r="J14" s="62"/>
      <c r="K14" s="59" t="s">
        <v>5</v>
      </c>
      <c r="L14" s="40" t="s">
        <v>6</v>
      </c>
      <c r="M14" s="41" t="s">
        <v>7</v>
      </c>
      <c r="N14" s="9"/>
    </row>
    <row r="15" spans="1:16" s="7" customFormat="1" ht="47.25" x14ac:dyDescent="0.25">
      <c r="A15" s="46"/>
      <c r="B15" s="48"/>
      <c r="C15" s="48"/>
      <c r="D15" s="23" t="s">
        <v>8</v>
      </c>
      <c r="E15" s="23" t="s">
        <v>9</v>
      </c>
      <c r="F15" s="23" t="s">
        <v>10</v>
      </c>
      <c r="G15" s="24" t="s">
        <v>122</v>
      </c>
      <c r="H15" s="24" t="s">
        <v>97</v>
      </c>
      <c r="I15" s="10" t="s">
        <v>85</v>
      </c>
      <c r="J15" s="24" t="s">
        <v>98</v>
      </c>
      <c r="K15" s="59"/>
      <c r="L15" s="40"/>
      <c r="M15" s="42"/>
      <c r="N15" s="9"/>
      <c r="P15" s="35" t="s">
        <v>107</v>
      </c>
    </row>
    <row r="16" spans="1:16" x14ac:dyDescent="0.25">
      <c r="A16" s="25">
        <v>1</v>
      </c>
      <c r="B16" s="11" t="s">
        <v>18</v>
      </c>
      <c r="C16" s="12" t="s">
        <v>19</v>
      </c>
      <c r="D16" s="13" t="s">
        <v>13</v>
      </c>
      <c r="E16" s="13" t="s">
        <v>13</v>
      </c>
      <c r="F16" s="13" t="s">
        <v>13</v>
      </c>
      <c r="G16" s="38">
        <f>VLOOKUP(B16,'[1]MC-1.7'!$B$8:$S$59,18,0)</f>
        <v>4848639094.1499996</v>
      </c>
      <c r="H16" s="15">
        <f>VLOOKUP(B16,'[1]MC-1.7'!$B$8:$I$59,8,0)</f>
        <v>14130435309.300001</v>
      </c>
      <c r="I16" s="15">
        <v>0</v>
      </c>
      <c r="J16" s="15">
        <f>VLOOKUP(B16,'[1]MC-1.7'!$B$8:$N$59,13,0)</f>
        <v>15114678670</v>
      </c>
      <c r="K16" s="22">
        <f>VLOOKUP(B16,'[1]MC-1.7'!$B$8:$U$59,20,0)</f>
        <v>34093753073.450005</v>
      </c>
      <c r="L16" s="22">
        <v>120591480643.79001</v>
      </c>
      <c r="M16" s="26">
        <f t="shared" ref="M16:M47" si="0">L16/$L$67</f>
        <v>0.20420270745535404</v>
      </c>
      <c r="P16" s="19"/>
    </row>
    <row r="17" spans="1:16" x14ac:dyDescent="0.25">
      <c r="A17" s="25">
        <f>+A16+1</f>
        <v>2</v>
      </c>
      <c r="B17" s="11" t="s">
        <v>90</v>
      </c>
      <c r="C17" s="12" t="s">
        <v>91</v>
      </c>
      <c r="D17" s="13" t="s">
        <v>13</v>
      </c>
      <c r="E17" s="13" t="s">
        <v>13</v>
      </c>
      <c r="F17" s="13" t="s">
        <v>13</v>
      </c>
      <c r="G17" s="38">
        <f>VLOOKUP(B17,'[1]MC-1.7'!$B$8:$S$59,18,0)</f>
        <v>0</v>
      </c>
      <c r="H17" s="15">
        <f>VLOOKUP(B17,'[1]MC-1.7'!$B$8:$I$59,8,0)</f>
        <v>4556250504.0100002</v>
      </c>
      <c r="I17" s="15">
        <v>0</v>
      </c>
      <c r="J17" s="15">
        <f>VLOOKUP(B17,'[1]MC-1.7'!$B$8:$N$59,13,0)</f>
        <v>10071115200</v>
      </c>
      <c r="K17" s="22">
        <f>VLOOKUP(B17,'[1]MC-1.7'!$B$8:$U$59,20,0)</f>
        <v>14627365704.01</v>
      </c>
      <c r="L17" s="22">
        <v>109787719644.21999</v>
      </c>
      <c r="M17" s="26">
        <f t="shared" si="0"/>
        <v>0.1859082372735886</v>
      </c>
      <c r="P17" s="19"/>
    </row>
    <row r="18" spans="1:16" x14ac:dyDescent="0.25">
      <c r="A18" s="25">
        <f t="shared" ref="A18:A58" si="1">+A17+1</f>
        <v>3</v>
      </c>
      <c r="B18" s="11" t="s">
        <v>23</v>
      </c>
      <c r="C18" s="12" t="s">
        <v>100</v>
      </c>
      <c r="D18" s="13" t="s">
        <v>13</v>
      </c>
      <c r="E18" s="13" t="s">
        <v>13</v>
      </c>
      <c r="F18" s="13" t="s">
        <v>13</v>
      </c>
      <c r="G18" s="38">
        <f>VLOOKUP(B18,'[1]MC-1.7'!$B$8:$S$59,18,0)</f>
        <v>0</v>
      </c>
      <c r="H18" s="15">
        <f>VLOOKUP(B18,'[1]MC-1.7'!$B$8:$I$59,8,0)</f>
        <v>1067555942.3900001</v>
      </c>
      <c r="I18" s="15">
        <v>0</v>
      </c>
      <c r="J18" s="15">
        <f>VLOOKUP(B18,'[1]MC-1.7'!$B$8:$N$59,13,0)</f>
        <v>581141370</v>
      </c>
      <c r="K18" s="22">
        <f>VLOOKUP(B18,'[1]MC-1.7'!$B$8:$U$59,20,0)</f>
        <v>1648697312.3899999</v>
      </c>
      <c r="L18" s="22">
        <v>101456813898.69998</v>
      </c>
      <c r="M18" s="26">
        <f t="shared" si="0"/>
        <v>0.17180115856696229</v>
      </c>
      <c r="P18" s="19"/>
    </row>
    <row r="19" spans="1:16" x14ac:dyDescent="0.25">
      <c r="A19" s="25">
        <f t="shared" si="1"/>
        <v>4</v>
      </c>
      <c r="B19" s="11" t="s">
        <v>30</v>
      </c>
      <c r="C19" s="12" t="s">
        <v>105</v>
      </c>
      <c r="D19" s="13" t="s">
        <v>13</v>
      </c>
      <c r="E19" s="13" t="s">
        <v>13</v>
      </c>
      <c r="F19" s="13" t="s">
        <v>13</v>
      </c>
      <c r="G19" s="38">
        <f>VLOOKUP(B19,'[1]MC-1.7'!$B$8:$S$59,18,0)</f>
        <v>4861344125</v>
      </c>
      <c r="H19" s="15">
        <f>VLOOKUP(B19,'[1]MC-1.7'!$B$8:$I$59,8,0)</f>
        <v>17817938944.07</v>
      </c>
      <c r="I19" s="15">
        <v>0</v>
      </c>
      <c r="J19" s="15">
        <f>VLOOKUP(B19,'[1]MC-1.7'!$B$8:$N$59,13,0)</f>
        <v>7902091570</v>
      </c>
      <c r="K19" s="22">
        <f>VLOOKUP(B19,'[1]MC-1.7'!$B$8:$U$59,20,0)</f>
        <v>30581374639.07</v>
      </c>
      <c r="L19" s="22">
        <v>60434288409.260002</v>
      </c>
      <c r="M19" s="26">
        <f t="shared" si="0"/>
        <v>0.10233596312463984</v>
      </c>
      <c r="P19" s="19"/>
    </row>
    <row r="20" spans="1:16" x14ac:dyDescent="0.25">
      <c r="A20" s="25">
        <f t="shared" si="1"/>
        <v>5</v>
      </c>
      <c r="B20" s="11" t="s">
        <v>11</v>
      </c>
      <c r="C20" s="12" t="s">
        <v>12</v>
      </c>
      <c r="D20" s="13" t="s">
        <v>13</v>
      </c>
      <c r="E20" s="13" t="s">
        <v>13</v>
      </c>
      <c r="F20" s="13" t="s">
        <v>13</v>
      </c>
      <c r="G20" s="38">
        <f>VLOOKUP(B20,'[1]MC-1.7'!$B$8:$S$59,18,0)</f>
        <v>7311917360.2800007</v>
      </c>
      <c r="H20" s="15">
        <f>VLOOKUP(B20,'[1]MC-1.7'!$B$8:$I$59,8,0)</f>
        <v>3170149792.2799997</v>
      </c>
      <c r="I20" s="15">
        <v>0</v>
      </c>
      <c r="J20" s="15">
        <f>VLOOKUP(B20,'[1]MC-1.7'!$B$8:$N$59,13,0)</f>
        <v>3397200000</v>
      </c>
      <c r="K20" s="22">
        <f>VLOOKUP(B20,'[1]MC-1.7'!$B$8:$U$59,20,0)</f>
        <v>13879267152.560001</v>
      </c>
      <c r="L20" s="22">
        <v>47656777166.229996</v>
      </c>
      <c r="M20" s="26">
        <f t="shared" si="0"/>
        <v>8.0699257310610048E-2</v>
      </c>
      <c r="P20" s="19"/>
    </row>
    <row r="21" spans="1:16" x14ac:dyDescent="0.25">
      <c r="A21" s="25">
        <f t="shared" si="1"/>
        <v>6</v>
      </c>
      <c r="B21" s="11" t="s">
        <v>22</v>
      </c>
      <c r="C21" s="12" t="s">
        <v>99</v>
      </c>
      <c r="D21" s="13" t="s">
        <v>13</v>
      </c>
      <c r="E21" s="13" t="s">
        <v>13</v>
      </c>
      <c r="F21" s="14"/>
      <c r="G21" s="38">
        <f>VLOOKUP(B21,'[1]MC-1.7'!$B$8:$S$59,18,0)</f>
        <v>0</v>
      </c>
      <c r="H21" s="15">
        <f>VLOOKUP(B21,'[1]MC-1.7'!$B$8:$I$59,8,0)</f>
        <v>645524065.74000001</v>
      </c>
      <c r="I21" s="15">
        <v>0</v>
      </c>
      <c r="J21" s="15">
        <f>VLOOKUP(B21,'[1]MC-1.7'!$B$8:$N$59,13,0)</f>
        <v>1808960000</v>
      </c>
      <c r="K21" s="22">
        <f>VLOOKUP(B21,'[1]MC-1.7'!$B$8:$U$59,20,0)</f>
        <v>2454484065.7400002</v>
      </c>
      <c r="L21" s="22">
        <v>23532584357.879997</v>
      </c>
      <c r="M21" s="26">
        <f t="shared" si="0"/>
        <v>3.9848730720001072E-2</v>
      </c>
      <c r="P21" s="19"/>
    </row>
    <row r="22" spans="1:16" x14ac:dyDescent="0.25">
      <c r="A22" s="25">
        <f t="shared" si="1"/>
        <v>7</v>
      </c>
      <c r="B22" s="11" t="s">
        <v>24</v>
      </c>
      <c r="C22" s="12" t="s">
        <v>25</v>
      </c>
      <c r="D22" s="13" t="s">
        <v>13</v>
      </c>
      <c r="E22" s="13" t="s">
        <v>13</v>
      </c>
      <c r="F22" s="13" t="s">
        <v>13</v>
      </c>
      <c r="G22" s="38">
        <f>VLOOKUP(B22,'[1]MC-1.7'!$B$8:$S$59,18,0)</f>
        <v>573754.02</v>
      </c>
      <c r="H22" s="15">
        <f>VLOOKUP(B22,'[1]MC-1.7'!$B$8:$I$59,8,0)</f>
        <v>160752744.78999999</v>
      </c>
      <c r="I22" s="15">
        <v>0</v>
      </c>
      <c r="J22" s="15">
        <f>VLOOKUP(B22,'[1]MC-1.7'!$B$8:$N$59,13,0)</f>
        <v>0</v>
      </c>
      <c r="K22" s="22">
        <f>VLOOKUP(B22,'[1]MC-1.7'!$B$8:$U$59,20,0)</f>
        <v>161326498.81</v>
      </c>
      <c r="L22" s="22">
        <v>22289747188.629997</v>
      </c>
      <c r="M22" s="26">
        <f t="shared" si="0"/>
        <v>3.7744181430680548E-2</v>
      </c>
      <c r="P22" s="19"/>
    </row>
    <row r="23" spans="1:16" x14ac:dyDescent="0.25">
      <c r="A23" s="25">
        <f t="shared" si="1"/>
        <v>8</v>
      </c>
      <c r="B23" s="11" t="s">
        <v>78</v>
      </c>
      <c r="C23" s="12" t="s">
        <v>106</v>
      </c>
      <c r="D23" s="13" t="s">
        <v>13</v>
      </c>
      <c r="E23" s="13" t="s">
        <v>13</v>
      </c>
      <c r="F23" s="13" t="s">
        <v>13</v>
      </c>
      <c r="G23" s="38">
        <f>VLOOKUP(B23,'[1]MC-1.7'!$B$8:$S$59,18,0)</f>
        <v>0</v>
      </c>
      <c r="H23" s="15">
        <f>VLOOKUP(B23,'[1]MC-1.7'!$B$8:$I$59,8,0)</f>
        <v>1777970805.3200002</v>
      </c>
      <c r="I23" s="15">
        <v>0</v>
      </c>
      <c r="J23" s="15">
        <f>VLOOKUP(B23,'[1]MC-1.7'!$B$8:$N$59,13,0)</f>
        <v>86988000</v>
      </c>
      <c r="K23" s="22">
        <f>VLOOKUP(B23,'[1]MC-1.7'!$B$8:$U$59,20,0)</f>
        <v>1864958805.3200002</v>
      </c>
      <c r="L23" s="22">
        <v>22150314695.09</v>
      </c>
      <c r="M23" s="26">
        <f t="shared" si="0"/>
        <v>3.7508074430947939E-2</v>
      </c>
      <c r="P23" s="19"/>
    </row>
    <row r="24" spans="1:16" x14ac:dyDescent="0.25">
      <c r="A24" s="25">
        <f t="shared" si="1"/>
        <v>9</v>
      </c>
      <c r="B24" s="11" t="s">
        <v>26</v>
      </c>
      <c r="C24" s="12" t="s">
        <v>27</v>
      </c>
      <c r="D24" s="13" t="s">
        <v>13</v>
      </c>
      <c r="E24" s="13" t="s">
        <v>13</v>
      </c>
      <c r="F24" s="13" t="s">
        <v>13</v>
      </c>
      <c r="G24" s="38">
        <f>VLOOKUP(B24,'[1]MC-1.7'!$B$8:$S$59,18,0)</f>
        <v>0</v>
      </c>
      <c r="H24" s="15">
        <f>VLOOKUP(B24,'[1]MC-1.7'!$B$8:$I$59,8,0)</f>
        <v>2671890710.29</v>
      </c>
      <c r="I24" s="15">
        <v>0</v>
      </c>
      <c r="J24" s="15">
        <f>VLOOKUP(B24,'[1]MC-1.7'!$B$8:$N$59,13,0)</f>
        <v>0</v>
      </c>
      <c r="K24" s="22">
        <f>VLOOKUP(B24,'[1]MC-1.7'!$B$8:$U$59,20,0)</f>
        <v>2671890710.29</v>
      </c>
      <c r="L24" s="22">
        <v>18594113694.330002</v>
      </c>
      <c r="M24" s="26">
        <f t="shared" si="0"/>
        <v>3.1486207307882416E-2</v>
      </c>
      <c r="P24" s="19"/>
    </row>
    <row r="25" spans="1:16" s="7" customFormat="1" x14ac:dyDescent="0.25">
      <c r="A25" s="25">
        <f t="shared" si="1"/>
        <v>10</v>
      </c>
      <c r="B25" s="11" t="s">
        <v>16</v>
      </c>
      <c r="C25" s="12" t="s">
        <v>17</v>
      </c>
      <c r="D25" s="13" t="s">
        <v>13</v>
      </c>
      <c r="E25" s="13" t="s">
        <v>13</v>
      </c>
      <c r="F25" s="13" t="s">
        <v>13</v>
      </c>
      <c r="G25" s="38">
        <f>VLOOKUP(B25,'[1]MC-1.7'!$B$8:$S$59,18,0)</f>
        <v>0</v>
      </c>
      <c r="H25" s="15">
        <f>VLOOKUP(B25,'[1]MC-1.7'!$B$8:$I$59,8,0)</f>
        <v>2942665.0700000003</v>
      </c>
      <c r="I25" s="15">
        <v>0</v>
      </c>
      <c r="J25" s="15">
        <f>VLOOKUP(B25,'[1]MC-1.7'!$B$8:$N$59,13,0)</f>
        <v>49700000</v>
      </c>
      <c r="K25" s="22">
        <f>VLOOKUP(B25,'[1]MC-1.7'!$B$8:$U$59,20,0)</f>
        <v>52642665.07</v>
      </c>
      <c r="L25" s="22">
        <v>14057854257.76</v>
      </c>
      <c r="M25" s="26">
        <f t="shared" si="0"/>
        <v>2.3804765354253042E-2</v>
      </c>
      <c r="N25" s="22"/>
      <c r="P25" s="19"/>
    </row>
    <row r="26" spans="1:16" x14ac:dyDescent="0.25">
      <c r="A26" s="25">
        <f t="shared" si="1"/>
        <v>11</v>
      </c>
      <c r="B26" s="11" t="s">
        <v>66</v>
      </c>
      <c r="C26" s="12" t="s">
        <v>88</v>
      </c>
      <c r="D26" s="13" t="s">
        <v>13</v>
      </c>
      <c r="E26" s="13" t="s">
        <v>13</v>
      </c>
      <c r="F26" s="13" t="s">
        <v>13</v>
      </c>
      <c r="G26" s="38">
        <f>VLOOKUP(B26,'[1]MC-1.7'!$B$8:$S$59,18,0)</f>
        <v>0</v>
      </c>
      <c r="H26" s="15">
        <f>VLOOKUP(B26,'[1]MC-1.7'!$B$8:$I$59,8,0)</f>
        <v>995010951.54999995</v>
      </c>
      <c r="I26" s="15">
        <v>0</v>
      </c>
      <c r="J26" s="15">
        <f>VLOOKUP(B26,'[1]MC-1.7'!$B$8:$N$59,13,0)</f>
        <v>2611260000</v>
      </c>
      <c r="K26" s="22">
        <f>VLOOKUP(B26,'[1]MC-1.7'!$B$8:$U$59,20,0)</f>
        <v>3606270951.5499997</v>
      </c>
      <c r="L26" s="22">
        <v>13151602935.34</v>
      </c>
      <c r="M26" s="26">
        <f t="shared" si="0"/>
        <v>2.2270171262819695E-2</v>
      </c>
      <c r="P26" s="19"/>
    </row>
    <row r="27" spans="1:16" x14ac:dyDescent="0.25">
      <c r="A27" s="25">
        <f t="shared" si="1"/>
        <v>12</v>
      </c>
      <c r="B27" s="11" t="s">
        <v>102</v>
      </c>
      <c r="C27" s="12" t="s">
        <v>101</v>
      </c>
      <c r="D27" s="13" t="s">
        <v>13</v>
      </c>
      <c r="E27" s="14"/>
      <c r="F27" s="14"/>
      <c r="G27" s="38">
        <f>VLOOKUP(B27,'[1]MC-1.7'!$B$8:$S$59,18,0)</f>
        <v>2332807160.04</v>
      </c>
      <c r="H27" s="15">
        <f>VLOOKUP(B27,'[1]MC-1.7'!$B$8:$I$59,8,0)</f>
        <v>308782478.61000001</v>
      </c>
      <c r="I27" s="15">
        <v>0</v>
      </c>
      <c r="J27" s="15">
        <f>VLOOKUP(B27,'[1]MC-1.7'!$B$8:$N$59,13,0)</f>
        <v>0</v>
      </c>
      <c r="K27" s="22">
        <f>VLOOKUP(B27,'[1]MC-1.7'!$B$8:$U$59,20,0)</f>
        <v>2641589638.6500001</v>
      </c>
      <c r="L27" s="22">
        <v>9690048401.25</v>
      </c>
      <c r="M27" s="26">
        <f t="shared" si="0"/>
        <v>1.6408573046329637E-2</v>
      </c>
      <c r="P27" s="19"/>
    </row>
    <row r="28" spans="1:16" x14ac:dyDescent="0.25">
      <c r="A28" s="25">
        <f t="shared" si="1"/>
        <v>13</v>
      </c>
      <c r="B28" s="11" t="s">
        <v>45</v>
      </c>
      <c r="C28" s="12" t="s">
        <v>46</v>
      </c>
      <c r="D28" s="13" t="s">
        <v>13</v>
      </c>
      <c r="E28" s="14"/>
      <c r="F28" s="14"/>
      <c r="G28" s="38">
        <f>VLOOKUP(B28,'[1]MC-1.7'!$B$8:$S$59,18,0)</f>
        <v>0</v>
      </c>
      <c r="H28" s="15">
        <f>VLOOKUP(B28,'[1]MC-1.7'!$B$8:$I$59,8,0)</f>
        <v>7977860</v>
      </c>
      <c r="I28" s="15">
        <v>0</v>
      </c>
      <c r="J28" s="15">
        <f>VLOOKUP(B28,'[1]MC-1.7'!$B$8:$N$59,13,0)</f>
        <v>0</v>
      </c>
      <c r="K28" s="22">
        <f>VLOOKUP(B28,'[1]MC-1.7'!$B$8:$U$59,20,0)</f>
        <v>7977860</v>
      </c>
      <c r="L28" s="22">
        <v>4298422237.2399998</v>
      </c>
      <c r="M28" s="26">
        <f t="shared" si="0"/>
        <v>7.2787020604171415E-3</v>
      </c>
      <c r="P28" s="19"/>
    </row>
    <row r="29" spans="1:16" x14ac:dyDescent="0.25">
      <c r="A29" s="25">
        <f t="shared" si="1"/>
        <v>14</v>
      </c>
      <c r="B29" s="11" t="s">
        <v>39</v>
      </c>
      <c r="C29" s="12" t="s">
        <v>108</v>
      </c>
      <c r="D29" s="13" t="s">
        <v>13</v>
      </c>
      <c r="E29" s="14"/>
      <c r="F29" s="14"/>
      <c r="G29" s="38">
        <f>VLOOKUP(B29,'[1]MC-1.7'!$B$8:$S$59,18,0)</f>
        <v>0</v>
      </c>
      <c r="H29" s="15">
        <f>VLOOKUP(B29,'[1]MC-1.7'!$B$8:$I$59,8,0)</f>
        <v>47494466</v>
      </c>
      <c r="I29" s="15">
        <v>0</v>
      </c>
      <c r="J29" s="15">
        <f>VLOOKUP(B29,'[1]MC-1.7'!$B$8:$N$59,13,0)</f>
        <v>0</v>
      </c>
      <c r="K29" s="22">
        <f>VLOOKUP(B29,'[1]MC-1.7'!$B$8:$U$59,20,0)</f>
        <v>47494466</v>
      </c>
      <c r="L29" s="22">
        <v>3794634955.9899998</v>
      </c>
      <c r="M29" s="26">
        <f t="shared" si="0"/>
        <v>6.4256175285446193E-3</v>
      </c>
      <c r="P29" s="19"/>
    </row>
    <row r="30" spans="1:16" x14ac:dyDescent="0.25">
      <c r="A30" s="25">
        <f t="shared" si="1"/>
        <v>15</v>
      </c>
      <c r="B30" s="11" t="s">
        <v>94</v>
      </c>
      <c r="C30" s="12" t="s">
        <v>95</v>
      </c>
      <c r="D30" s="13" t="s">
        <v>13</v>
      </c>
      <c r="E30" s="13" t="s">
        <v>13</v>
      </c>
      <c r="F30" s="13" t="s">
        <v>13</v>
      </c>
      <c r="G30" s="38">
        <f>VLOOKUP(B30,'[1]MC-1.7'!$B$8:$S$59,18,0)</f>
        <v>0</v>
      </c>
      <c r="H30" s="15">
        <f>VLOOKUP(B30,'[1]MC-1.7'!$B$8:$I$59,8,0)</f>
        <v>484319104.58000004</v>
      </c>
      <c r="I30" s="15">
        <v>0</v>
      </c>
      <c r="J30" s="15">
        <f>VLOOKUP(B30,'[1]MC-1.7'!$B$8:$N$59,13,0)</f>
        <v>0</v>
      </c>
      <c r="K30" s="22">
        <f>VLOOKUP(B30,'[1]MC-1.7'!$B$8:$U$59,20,0)</f>
        <v>484319104.58000004</v>
      </c>
      <c r="L30" s="22">
        <v>3139355409.2199998</v>
      </c>
      <c r="M30" s="26">
        <f t="shared" si="0"/>
        <v>5.3160046696909616E-3</v>
      </c>
      <c r="P30" s="19"/>
    </row>
    <row r="31" spans="1:16" x14ac:dyDescent="0.25">
      <c r="A31" s="25">
        <f t="shared" si="1"/>
        <v>16</v>
      </c>
      <c r="B31" s="11" t="s">
        <v>35</v>
      </c>
      <c r="C31" s="12" t="s">
        <v>36</v>
      </c>
      <c r="D31" s="13" t="s">
        <v>13</v>
      </c>
      <c r="E31" s="13"/>
      <c r="F31" s="14"/>
      <c r="G31" s="38">
        <f>VLOOKUP(B31,'[1]MC-1.7'!$B$8:$S$59,18,0)</f>
        <v>0</v>
      </c>
      <c r="H31" s="15">
        <f>VLOOKUP(B31,'[1]MC-1.7'!$B$8:$I$59,8,0)</f>
        <v>244468029.78000003</v>
      </c>
      <c r="I31" s="15">
        <v>0</v>
      </c>
      <c r="J31" s="15">
        <f>VLOOKUP(B31,'[1]MC-1.7'!$B$8:$N$59,13,0)</f>
        <v>0</v>
      </c>
      <c r="K31" s="22">
        <f>VLOOKUP(B31,'[1]MC-1.7'!$B$8:$U$59,20,0)</f>
        <v>244468029.78000003</v>
      </c>
      <c r="L31" s="22">
        <v>2073287231.25</v>
      </c>
      <c r="M31" s="26">
        <f t="shared" si="0"/>
        <v>3.5107858672408353E-3</v>
      </c>
      <c r="P31" s="19"/>
    </row>
    <row r="32" spans="1:16" x14ac:dyDescent="0.25">
      <c r="A32" s="25">
        <f t="shared" si="1"/>
        <v>17</v>
      </c>
      <c r="B32" s="11" t="s">
        <v>114</v>
      </c>
      <c r="C32" s="12" t="s">
        <v>115</v>
      </c>
      <c r="D32" s="13" t="s">
        <v>13</v>
      </c>
      <c r="E32" s="14"/>
      <c r="F32" s="14"/>
      <c r="G32" s="38">
        <f>VLOOKUP(B32,'[1]MC-1.7'!$B$8:$S$59,18,0)</f>
        <v>0</v>
      </c>
      <c r="H32" s="15">
        <f>VLOOKUP(B32,'[1]MC-1.7'!$B$8:$I$59,8,0)</f>
        <v>3511268.04</v>
      </c>
      <c r="I32" s="15"/>
      <c r="J32" s="15">
        <f>VLOOKUP(B32,'[1]MC-1.7'!$B$8:$N$59,13,0)</f>
        <v>0</v>
      </c>
      <c r="K32" s="22">
        <f>VLOOKUP(B32,'[1]MC-1.7'!$B$8:$U$59,20,0)</f>
        <v>3511268.04</v>
      </c>
      <c r="L32" s="22">
        <v>1964352790.3199997</v>
      </c>
      <c r="M32" s="26">
        <f t="shared" si="0"/>
        <v>3.326322523277516E-3</v>
      </c>
      <c r="P32" s="19"/>
    </row>
    <row r="33" spans="1:16" x14ac:dyDescent="0.25">
      <c r="A33" s="25">
        <f t="shared" si="1"/>
        <v>18</v>
      </c>
      <c r="B33" s="11" t="s">
        <v>20</v>
      </c>
      <c r="C33" s="12" t="s">
        <v>21</v>
      </c>
      <c r="D33" s="13" t="s">
        <v>13</v>
      </c>
      <c r="E33" s="13" t="s">
        <v>13</v>
      </c>
      <c r="F33" s="14" t="s">
        <v>13</v>
      </c>
      <c r="G33" s="38">
        <f>VLOOKUP(B33,'[1]MC-1.7'!$B$8:$S$59,18,0)</f>
        <v>0</v>
      </c>
      <c r="H33" s="15">
        <f>VLOOKUP(B33,'[1]MC-1.7'!$B$8:$I$59,8,0)</f>
        <v>332148020.42000002</v>
      </c>
      <c r="I33" s="15">
        <v>0</v>
      </c>
      <c r="J33" s="15">
        <f>VLOOKUP(B33,'[1]MC-1.7'!$B$8:$N$59,13,0)</f>
        <v>0</v>
      </c>
      <c r="K33" s="22">
        <f>VLOOKUP(B33,'[1]MC-1.7'!$B$8:$U$59,20,0)</f>
        <v>332148020.42000002</v>
      </c>
      <c r="L33" s="22">
        <v>1830414022.6599998</v>
      </c>
      <c r="M33" s="26">
        <f t="shared" si="0"/>
        <v>3.099518284342964E-3</v>
      </c>
      <c r="P33" s="19"/>
    </row>
    <row r="34" spans="1:16" x14ac:dyDescent="0.25">
      <c r="A34" s="25">
        <f t="shared" si="1"/>
        <v>19</v>
      </c>
      <c r="B34" s="11" t="s">
        <v>70</v>
      </c>
      <c r="C34" s="12" t="s">
        <v>71</v>
      </c>
      <c r="D34" s="13" t="s">
        <v>13</v>
      </c>
      <c r="E34" s="14"/>
      <c r="F34" s="14"/>
      <c r="G34" s="38">
        <f>VLOOKUP(B34,'[1]MC-1.7'!$B$8:$S$59,18,0)</f>
        <v>0</v>
      </c>
      <c r="H34" s="15">
        <f>VLOOKUP(B34,'[1]MC-1.7'!$B$8:$I$59,8,0)</f>
        <v>54588824.259999998</v>
      </c>
      <c r="I34" s="15">
        <v>0</v>
      </c>
      <c r="J34" s="15">
        <f>VLOOKUP(B34,'[1]MC-1.7'!$B$8:$N$59,13,0)</f>
        <v>15000000</v>
      </c>
      <c r="K34" s="22">
        <f>VLOOKUP(B34,'[1]MC-1.7'!$B$8:$U$59,20,0)</f>
        <v>69588824.25999999</v>
      </c>
      <c r="L34" s="22">
        <v>1826720957.2</v>
      </c>
      <c r="M34" s="26">
        <f t="shared" si="0"/>
        <v>3.0932646587823872E-3</v>
      </c>
      <c r="P34" s="19"/>
    </row>
    <row r="35" spans="1:16" x14ac:dyDescent="0.25">
      <c r="A35" s="25">
        <f t="shared" si="1"/>
        <v>20</v>
      </c>
      <c r="B35" s="11" t="s">
        <v>37</v>
      </c>
      <c r="C35" s="12" t="s">
        <v>38</v>
      </c>
      <c r="D35" s="13" t="s">
        <v>13</v>
      </c>
      <c r="E35" s="13" t="s">
        <v>13</v>
      </c>
      <c r="F35" s="14"/>
      <c r="G35" s="38">
        <f>VLOOKUP(B35,'[1]MC-1.7'!$B$8:$S$59,18,0)</f>
        <v>0</v>
      </c>
      <c r="H35" s="15">
        <f>VLOOKUP(B35,'[1]MC-1.7'!$B$8:$I$59,8,0)</f>
        <v>1114214.8999999999</v>
      </c>
      <c r="I35" s="15">
        <v>0</v>
      </c>
      <c r="J35" s="15">
        <f>VLOOKUP(B35,'[1]MC-1.7'!$B$8:$N$59,13,0)</f>
        <v>0</v>
      </c>
      <c r="K35" s="22">
        <f>VLOOKUP(B35,'[1]MC-1.7'!$B$8:$U$59,20,0)</f>
        <v>1114214.8999999999</v>
      </c>
      <c r="L35" s="22">
        <v>1490606721.4400001</v>
      </c>
      <c r="M35" s="26">
        <f t="shared" si="0"/>
        <v>2.5241080600735739E-3</v>
      </c>
      <c r="P35" s="19"/>
    </row>
    <row r="36" spans="1:16" x14ac:dyDescent="0.25">
      <c r="A36" s="25">
        <f t="shared" si="1"/>
        <v>21</v>
      </c>
      <c r="B36" s="11" t="s">
        <v>76</v>
      </c>
      <c r="C36" s="12" t="s">
        <v>77</v>
      </c>
      <c r="D36" s="13" t="s">
        <v>13</v>
      </c>
      <c r="E36" s="13" t="s">
        <v>13</v>
      </c>
      <c r="F36" s="13" t="s">
        <v>13</v>
      </c>
      <c r="G36" s="38">
        <f>VLOOKUP(B36,'[1]MC-1.7'!$B$8:$S$59,18,0)</f>
        <v>640565.1</v>
      </c>
      <c r="H36" s="15">
        <f>VLOOKUP(B36,'[1]MC-1.7'!$B$8:$I$59,8,0)</f>
        <v>81165870.650000006</v>
      </c>
      <c r="I36" s="15">
        <v>0</v>
      </c>
      <c r="J36" s="15">
        <f>VLOOKUP(B36,'[1]MC-1.7'!$B$8:$N$59,13,0)</f>
        <v>0</v>
      </c>
      <c r="K36" s="22">
        <f>VLOOKUP(B36,'[1]MC-1.7'!$B$8:$U$59,20,0)</f>
        <v>81806435.75</v>
      </c>
      <c r="L36" s="22">
        <v>1445752327.49</v>
      </c>
      <c r="M36" s="26">
        <f t="shared" si="0"/>
        <v>2.448154198018305E-3</v>
      </c>
      <c r="P36" s="19"/>
    </row>
    <row r="37" spans="1:16" x14ac:dyDescent="0.25">
      <c r="A37" s="25">
        <f t="shared" si="1"/>
        <v>22</v>
      </c>
      <c r="B37" s="11" t="s">
        <v>14</v>
      </c>
      <c r="C37" s="12" t="s">
        <v>15</v>
      </c>
      <c r="D37" s="13" t="s">
        <v>13</v>
      </c>
      <c r="E37" s="13" t="s">
        <v>13</v>
      </c>
      <c r="F37" s="13" t="s">
        <v>13</v>
      </c>
      <c r="G37" s="38">
        <f>VLOOKUP(B37,'[1]MC-1.7'!$B$8:$S$59,18,0)</f>
        <v>0</v>
      </c>
      <c r="H37" s="15">
        <f>VLOOKUP(B37,'[1]MC-1.7'!$B$8:$I$59,8,0)</f>
        <v>35584524.82</v>
      </c>
      <c r="I37" s="15">
        <v>0</v>
      </c>
      <c r="J37" s="15">
        <f>VLOOKUP(B37,'[1]MC-1.7'!$B$8:$N$59,13,0)</f>
        <v>0</v>
      </c>
      <c r="K37" s="22">
        <f>VLOOKUP(B37,'[1]MC-1.7'!$B$8:$U$59,20,0)</f>
        <v>35584524.82</v>
      </c>
      <c r="L37" s="22">
        <v>1172253312.1799998</v>
      </c>
      <c r="M37" s="26">
        <f t="shared" si="0"/>
        <v>1.9850266278573082E-3</v>
      </c>
      <c r="P37" s="19"/>
    </row>
    <row r="38" spans="1:16" x14ac:dyDescent="0.25">
      <c r="A38" s="25">
        <f t="shared" si="1"/>
        <v>23</v>
      </c>
      <c r="B38" s="11" t="s">
        <v>64</v>
      </c>
      <c r="C38" s="12" t="s">
        <v>65</v>
      </c>
      <c r="D38" s="13" t="s">
        <v>13</v>
      </c>
      <c r="E38" s="14"/>
      <c r="F38" s="14"/>
      <c r="G38" s="38">
        <f>VLOOKUP(B38,'[1]MC-1.7'!$B$8:$S$59,18,0)</f>
        <v>1051882.3700000001</v>
      </c>
      <c r="H38" s="15">
        <f>VLOOKUP(B38,'[1]MC-1.7'!$B$8:$I$59,8,0)</f>
        <v>315982234.63999999</v>
      </c>
      <c r="I38" s="15">
        <v>0</v>
      </c>
      <c r="J38" s="15">
        <f>VLOOKUP(B38,'[1]MC-1.7'!$B$8:$N$59,13,0)</f>
        <v>0</v>
      </c>
      <c r="K38" s="22">
        <f>VLOOKUP(B38,'[1]MC-1.7'!$B$8:$U$59,20,0)</f>
        <v>317034117.00999999</v>
      </c>
      <c r="L38" s="22">
        <v>792925517.49000001</v>
      </c>
      <c r="M38" s="26">
        <f t="shared" si="0"/>
        <v>1.3426946631510143E-3</v>
      </c>
      <c r="P38" s="19"/>
    </row>
    <row r="39" spans="1:16" x14ac:dyDescent="0.25">
      <c r="A39" s="25">
        <f t="shared" si="1"/>
        <v>24</v>
      </c>
      <c r="B39" s="11" t="s">
        <v>49</v>
      </c>
      <c r="C39" s="12" t="s">
        <v>50</v>
      </c>
      <c r="D39" s="13" t="s">
        <v>13</v>
      </c>
      <c r="E39" s="14"/>
      <c r="F39" s="14"/>
      <c r="G39" s="38">
        <f>VLOOKUP(B39,'[1]MC-1.7'!$B$8:$S$59,18,0)</f>
        <v>0</v>
      </c>
      <c r="H39" s="15">
        <f>VLOOKUP(B39,'[1]MC-1.7'!$B$8:$I$59,8,0)</f>
        <v>38141042.730000004</v>
      </c>
      <c r="I39" s="15">
        <v>0</v>
      </c>
      <c r="J39" s="15">
        <f>VLOOKUP(B39,'[1]MC-1.7'!$B$8:$N$59,13,0)</f>
        <v>0</v>
      </c>
      <c r="K39" s="22">
        <f>VLOOKUP(B39,'[1]MC-1.7'!$B$8:$U$59,20,0)</f>
        <v>38141042.730000004</v>
      </c>
      <c r="L39" s="22">
        <v>505781123.44999999</v>
      </c>
      <c r="M39" s="26">
        <f t="shared" si="0"/>
        <v>8.5646079007339296E-4</v>
      </c>
      <c r="N39" s="1"/>
      <c r="P39" s="19"/>
    </row>
    <row r="40" spans="1:16" x14ac:dyDescent="0.25">
      <c r="A40" s="25">
        <f t="shared" si="1"/>
        <v>25</v>
      </c>
      <c r="B40" s="11" t="s">
        <v>68</v>
      </c>
      <c r="C40" s="12" t="s">
        <v>69</v>
      </c>
      <c r="D40" s="13" t="s">
        <v>13</v>
      </c>
      <c r="E40" s="13" t="s">
        <v>13</v>
      </c>
      <c r="F40" s="14"/>
      <c r="G40" s="38">
        <f>VLOOKUP(B40,'[1]MC-1.7'!$B$8:$S$59,18,0)</f>
        <v>0</v>
      </c>
      <c r="H40" s="15">
        <f>VLOOKUP(B40,'[1]MC-1.7'!$B$8:$I$59,8,0)</f>
        <v>51813760.170000002</v>
      </c>
      <c r="I40" s="15">
        <v>0</v>
      </c>
      <c r="J40" s="15">
        <f>VLOOKUP(B40,'[1]MC-1.7'!$B$8:$N$59,13,0)</f>
        <v>0</v>
      </c>
      <c r="K40" s="22">
        <f>VLOOKUP(B40,'[1]MC-1.7'!$B$8:$U$59,20,0)</f>
        <v>51813760.170000002</v>
      </c>
      <c r="L40" s="22">
        <v>489815259.97999996</v>
      </c>
      <c r="M40" s="26">
        <f t="shared" si="0"/>
        <v>8.2942511118437655E-4</v>
      </c>
      <c r="P40" s="19"/>
    </row>
    <row r="41" spans="1:16" x14ac:dyDescent="0.25">
      <c r="A41" s="25">
        <f t="shared" si="1"/>
        <v>26</v>
      </c>
      <c r="B41" s="11" t="s">
        <v>31</v>
      </c>
      <c r="C41" s="12" t="s">
        <v>32</v>
      </c>
      <c r="D41" s="13" t="s">
        <v>13</v>
      </c>
      <c r="E41" s="14"/>
      <c r="F41" s="14"/>
      <c r="G41" s="38">
        <f>VLOOKUP(B41,'[1]MC-1.7'!$B$8:$S$59,18,0)</f>
        <v>0</v>
      </c>
      <c r="H41" s="15">
        <f>VLOOKUP(B41,'[1]MC-1.7'!$B$8:$I$59,8,0)</f>
        <v>88488527.25999999</v>
      </c>
      <c r="I41" s="15">
        <v>0</v>
      </c>
      <c r="J41" s="15">
        <f>VLOOKUP(B41,'[1]MC-1.7'!$B$8:$N$59,13,0)</f>
        <v>0</v>
      </c>
      <c r="K41" s="22">
        <f>VLOOKUP(B41,'[1]MC-1.7'!$B$8:$U$59,20,0)</f>
        <v>88488527.25999999</v>
      </c>
      <c r="L41" s="22">
        <v>395882326.07999998</v>
      </c>
      <c r="M41" s="26">
        <f t="shared" si="0"/>
        <v>6.7036446014001464E-4</v>
      </c>
      <c r="P41" s="19"/>
    </row>
    <row r="42" spans="1:16" x14ac:dyDescent="0.25">
      <c r="A42" s="25">
        <v>27</v>
      </c>
      <c r="B42" s="11" t="s">
        <v>54</v>
      </c>
      <c r="C42" s="12" t="s">
        <v>55</v>
      </c>
      <c r="D42" s="13" t="s">
        <v>13</v>
      </c>
      <c r="E42" s="14"/>
      <c r="F42" s="14"/>
      <c r="G42" s="38">
        <f>VLOOKUP(B42,'[1]MC-1.7'!$B$8:$S$59,18,0)</f>
        <v>0</v>
      </c>
      <c r="H42" s="15">
        <f>VLOOKUP(B42,'[1]MC-1.7'!$B$8:$I$59,8,0)</f>
        <v>26063538.75</v>
      </c>
      <c r="I42" s="15">
        <v>0</v>
      </c>
      <c r="J42" s="15">
        <f>VLOOKUP(B42,'[1]MC-1.7'!$B$8:$N$59,13,0)</f>
        <v>0</v>
      </c>
      <c r="K42" s="22">
        <f>VLOOKUP(B42,'[1]MC-1.7'!$B$8:$U$59,20,0)</f>
        <v>26063538.75</v>
      </c>
      <c r="L42" s="22">
        <v>357455578.07999998</v>
      </c>
      <c r="M42" s="26">
        <f t="shared" si="0"/>
        <v>6.0529480564689938E-4</v>
      </c>
      <c r="P42" s="19"/>
    </row>
    <row r="43" spans="1:16" x14ac:dyDescent="0.25">
      <c r="A43" s="25">
        <f t="shared" si="1"/>
        <v>28</v>
      </c>
      <c r="B43" s="11" t="s">
        <v>58</v>
      </c>
      <c r="C43" s="12" t="s">
        <v>59</v>
      </c>
      <c r="D43" s="13" t="s">
        <v>13</v>
      </c>
      <c r="E43" s="14"/>
      <c r="F43" s="14"/>
      <c r="G43" s="38">
        <f>VLOOKUP(B43,'[1]MC-1.7'!$B$8:$S$59,18,0)</f>
        <v>0</v>
      </c>
      <c r="H43" s="15">
        <f>VLOOKUP(B43,'[1]MC-1.7'!$B$8:$I$59,8,0)</f>
        <v>18111247.140000001</v>
      </c>
      <c r="I43" s="15">
        <v>0</v>
      </c>
      <c r="J43" s="15">
        <f>VLOOKUP(B43,'[1]MC-1.7'!$B$8:$N$59,13,0)</f>
        <v>0</v>
      </c>
      <c r="K43" s="22">
        <f>VLOOKUP(B43,'[1]MC-1.7'!$B$8:$U$59,20,0)</f>
        <v>18111247.140000001</v>
      </c>
      <c r="L43" s="22">
        <v>313781271.90999997</v>
      </c>
      <c r="M43" s="26">
        <f t="shared" si="0"/>
        <v>5.3133923665864063E-4</v>
      </c>
      <c r="P43" s="19"/>
    </row>
    <row r="44" spans="1:16" x14ac:dyDescent="0.25">
      <c r="A44" s="25">
        <f t="shared" si="1"/>
        <v>29</v>
      </c>
      <c r="B44" s="11" t="s">
        <v>28</v>
      </c>
      <c r="C44" s="12" t="s">
        <v>29</v>
      </c>
      <c r="D44" s="13" t="s">
        <v>13</v>
      </c>
      <c r="E44" s="14"/>
      <c r="F44" s="14"/>
      <c r="G44" s="38">
        <f>VLOOKUP(B44,'[1]MC-1.7'!$B$8:$S$59,18,0)</f>
        <v>0</v>
      </c>
      <c r="H44" s="15">
        <f>VLOOKUP(B44,'[1]MC-1.7'!$B$8:$I$59,8,0)</f>
        <v>20036864.670000002</v>
      </c>
      <c r="I44" s="15">
        <v>0</v>
      </c>
      <c r="J44" s="15">
        <f>VLOOKUP(B44,'[1]MC-1.7'!$B$8:$N$59,13,0)</f>
        <v>0</v>
      </c>
      <c r="K44" s="22">
        <f>VLOOKUP(B44,'[1]MC-1.7'!$B$8:$U$59,20,0)</f>
        <v>20036864.670000002</v>
      </c>
      <c r="L44" s="22">
        <v>239590586.19</v>
      </c>
      <c r="M44" s="26">
        <f t="shared" si="0"/>
        <v>4.0570897811041022E-4</v>
      </c>
      <c r="P44" s="19"/>
    </row>
    <row r="45" spans="1:16" x14ac:dyDescent="0.25">
      <c r="A45" s="25">
        <f t="shared" si="1"/>
        <v>30</v>
      </c>
      <c r="B45" s="11" t="s">
        <v>104</v>
      </c>
      <c r="C45" s="12" t="s">
        <v>112</v>
      </c>
      <c r="D45" s="13" t="s">
        <v>13</v>
      </c>
      <c r="E45" s="14"/>
      <c r="F45" s="14"/>
      <c r="G45" s="38">
        <f>VLOOKUP(B45,'[1]MC-1.7'!$B$8:$S$59,18,0)</f>
        <v>0</v>
      </c>
      <c r="H45" s="15">
        <f>VLOOKUP(B45,'[1]MC-1.7'!$B$8:$I$59,8,0)</f>
        <v>25449160.07</v>
      </c>
      <c r="I45" s="15"/>
      <c r="J45" s="15">
        <f>VLOOKUP(B45,'[1]MC-1.7'!$B$8:$N$59,13,0)</f>
        <v>0</v>
      </c>
      <c r="K45" s="22">
        <f>VLOOKUP(B45,'[1]MC-1.7'!$B$8:$U$59,20,0)</f>
        <v>25449160.07</v>
      </c>
      <c r="L45" s="22">
        <v>237702716.90000001</v>
      </c>
      <c r="M45" s="26">
        <f t="shared" si="0"/>
        <v>4.0251216836662283E-4</v>
      </c>
      <c r="P45" s="19"/>
    </row>
    <row r="46" spans="1:16" x14ac:dyDescent="0.25">
      <c r="A46" s="25">
        <f t="shared" si="1"/>
        <v>31</v>
      </c>
      <c r="B46" s="11" t="s">
        <v>79</v>
      </c>
      <c r="C46" s="12" t="s">
        <v>80</v>
      </c>
      <c r="D46" s="13" t="s">
        <v>13</v>
      </c>
      <c r="E46" s="13" t="s">
        <v>13</v>
      </c>
      <c r="F46" s="13" t="s">
        <v>13</v>
      </c>
      <c r="G46" s="38">
        <f>VLOOKUP(B46,'[1]MC-1.7'!$B$8:$S$59,18,0)</f>
        <v>0</v>
      </c>
      <c r="H46" s="15">
        <f>VLOOKUP(B46,'[1]MC-1.7'!$B$8:$I$59,8,0)</f>
        <v>1867163</v>
      </c>
      <c r="I46" s="15">
        <v>0</v>
      </c>
      <c r="J46" s="15">
        <f>VLOOKUP(B46,'[1]MC-1.7'!$B$8:$N$59,13,0)</f>
        <v>0</v>
      </c>
      <c r="K46" s="22">
        <f>VLOOKUP(B46,'[1]MC-1.7'!$B$8:$U$59,20,0)</f>
        <v>1867163</v>
      </c>
      <c r="L46" s="22">
        <v>171438161.28000003</v>
      </c>
      <c r="M46" s="26">
        <f t="shared" si="0"/>
        <v>2.9030356462702938E-4</v>
      </c>
      <c r="P46" s="19"/>
    </row>
    <row r="47" spans="1:16" x14ac:dyDescent="0.25">
      <c r="A47" s="25">
        <f t="shared" si="1"/>
        <v>32</v>
      </c>
      <c r="B47" s="11" t="s">
        <v>81</v>
      </c>
      <c r="C47" s="12" t="s">
        <v>82</v>
      </c>
      <c r="D47" s="13" t="s">
        <v>13</v>
      </c>
      <c r="E47" s="14"/>
      <c r="F47" s="14"/>
      <c r="G47" s="38">
        <f>VLOOKUP(B47,'[1]MC-1.7'!$B$8:$S$59,18,0)</f>
        <v>0</v>
      </c>
      <c r="H47" s="15">
        <f>VLOOKUP(B47,'[1]MC-1.7'!$B$8:$I$59,8,0)</f>
        <v>3346660</v>
      </c>
      <c r="I47" s="15">
        <v>0</v>
      </c>
      <c r="J47" s="15">
        <f>VLOOKUP(B47,'[1]MC-1.7'!$B$8:$N$59,13,0)</f>
        <v>0</v>
      </c>
      <c r="K47" s="22">
        <f>VLOOKUP(B47,'[1]MC-1.7'!$B$8:$U$59,20,0)</f>
        <v>3346660</v>
      </c>
      <c r="L47" s="22">
        <v>145434521.16</v>
      </c>
      <c r="M47" s="26">
        <f t="shared" si="0"/>
        <v>2.4627048958847256E-4</v>
      </c>
      <c r="P47" s="19"/>
    </row>
    <row r="48" spans="1:16" x14ac:dyDescent="0.25">
      <c r="A48" s="25">
        <f t="shared" si="1"/>
        <v>33</v>
      </c>
      <c r="B48" s="11" t="s">
        <v>83</v>
      </c>
      <c r="C48" s="12" t="s">
        <v>84</v>
      </c>
      <c r="D48" s="13" t="s">
        <v>13</v>
      </c>
      <c r="E48" s="14"/>
      <c r="F48" s="14"/>
      <c r="G48" s="38">
        <f>VLOOKUP(B48,'[1]MC-1.7'!$B$8:$S$59,18,0)</f>
        <v>0</v>
      </c>
      <c r="H48" s="15">
        <f>VLOOKUP(B48,'[1]MC-1.7'!$B$8:$I$59,8,0)</f>
        <v>1061</v>
      </c>
      <c r="I48" s="15">
        <v>0</v>
      </c>
      <c r="J48" s="15">
        <f>VLOOKUP(B48,'[1]MC-1.7'!$B$8:$N$59,13,0)</f>
        <v>0</v>
      </c>
      <c r="K48" s="22">
        <f>VLOOKUP(B48,'[1]MC-1.7'!$B$8:$U$59,20,0)</f>
        <v>1061</v>
      </c>
      <c r="L48" s="22">
        <v>110379412.09999999</v>
      </c>
      <c r="M48" s="26">
        <f t="shared" ref="M48:M79" si="2">L48/$L$67</f>
        <v>1.8691017539397778E-4</v>
      </c>
      <c r="P48" s="19"/>
    </row>
    <row r="49" spans="1:16" x14ac:dyDescent="0.25">
      <c r="A49" s="25">
        <f t="shared" si="1"/>
        <v>34</v>
      </c>
      <c r="B49" s="11" t="s">
        <v>40</v>
      </c>
      <c r="C49" s="12" t="s">
        <v>113</v>
      </c>
      <c r="D49" s="13" t="s">
        <v>13</v>
      </c>
      <c r="E49" s="14"/>
      <c r="F49" s="14"/>
      <c r="G49" s="38">
        <f>VLOOKUP(B49,'[1]MC-1.7'!$B$8:$S$59,18,0)</f>
        <v>0</v>
      </c>
      <c r="H49" s="15">
        <f>VLOOKUP(B49,'[1]MC-1.7'!$B$8:$I$59,8,0)</f>
        <v>10334855.6</v>
      </c>
      <c r="I49" s="15">
        <v>0</v>
      </c>
      <c r="J49" s="15">
        <f>VLOOKUP(B49,'[1]MC-1.7'!$B$8:$N$59,13,0)</f>
        <v>0</v>
      </c>
      <c r="K49" s="22">
        <f>VLOOKUP(B49,'[1]MC-1.7'!$B$8:$U$59,20,0)</f>
        <v>10334855.6</v>
      </c>
      <c r="L49" s="22">
        <v>92934537.429999992</v>
      </c>
      <c r="M49" s="26">
        <f t="shared" si="2"/>
        <v>1.5737002363685801E-4</v>
      </c>
      <c r="P49" s="19"/>
    </row>
    <row r="50" spans="1:16" x14ac:dyDescent="0.25">
      <c r="A50" s="25">
        <f t="shared" si="1"/>
        <v>35</v>
      </c>
      <c r="B50" s="11" t="s">
        <v>41</v>
      </c>
      <c r="C50" s="12" t="s">
        <v>42</v>
      </c>
      <c r="D50" s="13" t="s">
        <v>13</v>
      </c>
      <c r="E50" s="14"/>
      <c r="F50" s="14"/>
      <c r="G50" s="38">
        <f>VLOOKUP(B50,'[1]MC-1.7'!$B$8:$S$59,18,0)</f>
        <v>0</v>
      </c>
      <c r="H50" s="15">
        <f>VLOOKUP(B50,'[1]MC-1.7'!$B$8:$I$59,8,0)</f>
        <v>3630000</v>
      </c>
      <c r="I50" s="15">
        <v>0</v>
      </c>
      <c r="J50" s="15">
        <f>VLOOKUP(B50,'[1]MC-1.7'!$B$8:$N$59,13,0)</f>
        <v>0</v>
      </c>
      <c r="K50" s="22">
        <f>VLOOKUP(B50,'[1]MC-1.7'!$B$8:$U$59,20,0)</f>
        <v>3630000</v>
      </c>
      <c r="L50" s="22">
        <v>65207343.620000005</v>
      </c>
      <c r="M50" s="26">
        <f t="shared" si="2"/>
        <v>1.1041838148175441E-4</v>
      </c>
      <c r="P50" s="19"/>
    </row>
    <row r="51" spans="1:16" x14ac:dyDescent="0.25">
      <c r="A51" s="25">
        <f t="shared" si="1"/>
        <v>36</v>
      </c>
      <c r="B51" s="11" t="s">
        <v>43</v>
      </c>
      <c r="C51" s="12" t="s">
        <v>44</v>
      </c>
      <c r="D51" s="13" t="s">
        <v>13</v>
      </c>
      <c r="E51" s="14"/>
      <c r="F51" s="14"/>
      <c r="G51" s="38">
        <f>VLOOKUP(B51,'[1]MC-1.7'!$B$8:$S$59,18,0)</f>
        <v>0</v>
      </c>
      <c r="H51" s="15">
        <f>VLOOKUP(B51,'[1]MC-1.7'!$B$8:$I$59,8,0)</f>
        <v>0</v>
      </c>
      <c r="I51" s="15">
        <v>0</v>
      </c>
      <c r="J51" s="15">
        <f>VLOOKUP(B51,'[1]MC-1.7'!$B$8:$N$59,13,0)</f>
        <v>0</v>
      </c>
      <c r="K51" s="22">
        <f>VLOOKUP(B51,'[1]MC-1.7'!$B$8:$U$59,20,0)</f>
        <v>0</v>
      </c>
      <c r="L51" s="22">
        <v>51197900.590000004</v>
      </c>
      <c r="M51" s="26">
        <f t="shared" si="2"/>
        <v>8.6695592928242633E-5</v>
      </c>
      <c r="P51" s="19"/>
    </row>
    <row r="52" spans="1:16" x14ac:dyDescent="0.25">
      <c r="A52" s="25">
        <f t="shared" si="1"/>
        <v>37</v>
      </c>
      <c r="B52" s="11" t="s">
        <v>92</v>
      </c>
      <c r="C52" s="12" t="s">
        <v>93</v>
      </c>
      <c r="D52" s="13" t="s">
        <v>13</v>
      </c>
      <c r="E52" s="14"/>
      <c r="F52" s="14"/>
      <c r="G52" s="38">
        <f>VLOOKUP(B52,'[1]MC-1.7'!$B$8:$S$59,18,0)</f>
        <v>0</v>
      </c>
      <c r="H52" s="15">
        <f>VLOOKUP(B52,'[1]MC-1.7'!$B$8:$I$59,8,0)</f>
        <v>6036323.5</v>
      </c>
      <c r="I52" s="15">
        <v>0</v>
      </c>
      <c r="J52" s="15">
        <f>VLOOKUP(B52,'[1]MC-1.7'!$B$8:$N$59,13,0)</f>
        <v>0</v>
      </c>
      <c r="K52" s="22">
        <f>VLOOKUP(B52,'[1]MC-1.7'!$B$8:$U$59,20,0)</f>
        <v>6036323.5</v>
      </c>
      <c r="L52" s="22">
        <v>40599874.600000001</v>
      </c>
      <c r="M52" s="26">
        <f t="shared" si="2"/>
        <v>6.8749502629933865E-5</v>
      </c>
      <c r="P52" s="19"/>
    </row>
    <row r="53" spans="1:16" x14ac:dyDescent="0.25">
      <c r="A53" s="25">
        <f t="shared" si="1"/>
        <v>38</v>
      </c>
      <c r="B53" s="11" t="s">
        <v>53</v>
      </c>
      <c r="C53" s="12" t="s">
        <v>111</v>
      </c>
      <c r="D53" s="13" t="s">
        <v>13</v>
      </c>
      <c r="E53" s="14"/>
      <c r="F53" s="14"/>
      <c r="G53" s="38">
        <f>VLOOKUP(B53,'[1]MC-1.7'!$B$8:$S$59,18,0)</f>
        <v>0</v>
      </c>
      <c r="H53" s="15">
        <f>VLOOKUP(B53,'[1]MC-1.7'!$B$8:$I$59,8,0)</f>
        <v>0</v>
      </c>
      <c r="I53" s="15">
        <v>0</v>
      </c>
      <c r="J53" s="15">
        <f>VLOOKUP(B53,'[1]MC-1.7'!$B$8:$N$59,13,0)</f>
        <v>0</v>
      </c>
      <c r="K53" s="22">
        <f>VLOOKUP(B53,'[1]MC-1.7'!$B$8:$U$59,20,0)</f>
        <v>0</v>
      </c>
      <c r="L53" s="22">
        <v>37770581</v>
      </c>
      <c r="M53" s="26">
        <f t="shared" si="2"/>
        <v>6.3958538871783363E-5</v>
      </c>
      <c r="P53" s="19"/>
    </row>
    <row r="54" spans="1:16" x14ac:dyDescent="0.25">
      <c r="A54" s="25">
        <f t="shared" si="1"/>
        <v>39</v>
      </c>
      <c r="B54" s="11" t="s">
        <v>33</v>
      </c>
      <c r="C54" s="12" t="s">
        <v>34</v>
      </c>
      <c r="D54" s="13" t="s">
        <v>13</v>
      </c>
      <c r="E54" s="13" t="s">
        <v>13</v>
      </c>
      <c r="F54" s="13" t="s">
        <v>13</v>
      </c>
      <c r="G54" s="38">
        <f>VLOOKUP(B54,'[1]MC-1.7'!$B$8:$S$59,18,0)</f>
        <v>0</v>
      </c>
      <c r="H54" s="15">
        <f>VLOOKUP(B54,'[1]MC-1.7'!$B$8:$I$59,8,0)</f>
        <v>170615.7</v>
      </c>
      <c r="I54" s="15">
        <v>0</v>
      </c>
      <c r="J54" s="15">
        <f>VLOOKUP(B54,'[1]MC-1.7'!$B$8:$N$59,13,0)</f>
        <v>0</v>
      </c>
      <c r="K54" s="22">
        <f>VLOOKUP(B54,'[1]MC-1.7'!$B$8:$U$59,20,0)</f>
        <v>170615.7</v>
      </c>
      <c r="L54" s="22">
        <v>28039903.760000002</v>
      </c>
      <c r="M54" s="26">
        <f t="shared" si="2"/>
        <v>4.7481167276590862E-5</v>
      </c>
      <c r="P54" s="19"/>
    </row>
    <row r="55" spans="1:16" s="17" customFormat="1" x14ac:dyDescent="0.25">
      <c r="A55" s="25">
        <f t="shared" si="1"/>
        <v>40</v>
      </c>
      <c r="B55" s="11" t="s">
        <v>60</v>
      </c>
      <c r="C55" s="12" t="s">
        <v>61</v>
      </c>
      <c r="D55" s="13" t="s">
        <v>13</v>
      </c>
      <c r="E55" s="14"/>
      <c r="F55" s="14"/>
      <c r="G55" s="38">
        <f>VLOOKUP(B55,'[1]MC-1.7'!$B$8:$S$59,18,0)</f>
        <v>0</v>
      </c>
      <c r="H55" s="15">
        <f>VLOOKUP(B55,'[1]MC-1.7'!$B$8:$I$59,8,0)</f>
        <v>1087540</v>
      </c>
      <c r="I55" s="15">
        <v>0</v>
      </c>
      <c r="J55" s="15">
        <f>VLOOKUP(B55,'[1]MC-1.7'!$B$8:$N$59,13,0)</f>
        <v>0</v>
      </c>
      <c r="K55" s="22">
        <f>VLOOKUP(B55,'[1]MC-1.7'!$B$8:$U$59,20,0)</f>
        <v>1087540</v>
      </c>
      <c r="L55" s="22">
        <v>26271762.669999998</v>
      </c>
      <c r="M55" s="26">
        <f t="shared" si="2"/>
        <v>4.4487098410253785E-5</v>
      </c>
      <c r="N55" s="16"/>
      <c r="P55" s="19"/>
    </row>
    <row r="56" spans="1:16" x14ac:dyDescent="0.25">
      <c r="A56" s="25">
        <f t="shared" si="1"/>
        <v>41</v>
      </c>
      <c r="B56" s="11" t="s">
        <v>56</v>
      </c>
      <c r="C56" s="12" t="s">
        <v>57</v>
      </c>
      <c r="D56" s="13" t="s">
        <v>13</v>
      </c>
      <c r="E56" s="14"/>
      <c r="F56" s="14"/>
      <c r="G56" s="38">
        <f>VLOOKUP(B56,'[1]MC-1.7'!$B$8:$S$59,18,0)</f>
        <v>0</v>
      </c>
      <c r="H56" s="15">
        <f>VLOOKUP(B56,'[1]MC-1.7'!$B$8:$I$59,8,0)</f>
        <v>521351</v>
      </c>
      <c r="I56" s="15">
        <v>0</v>
      </c>
      <c r="J56" s="15">
        <f>VLOOKUP(B56,'[1]MC-1.7'!$B$8:$N$59,13,0)</f>
        <v>0</v>
      </c>
      <c r="K56" s="22">
        <f>VLOOKUP(B56,'[1]MC-1.7'!$B$8:$U$59,20,0)</f>
        <v>521351</v>
      </c>
      <c r="L56" s="22">
        <v>11703897</v>
      </c>
      <c r="M56" s="26">
        <f t="shared" si="2"/>
        <v>1.9818708937144723E-5</v>
      </c>
      <c r="P56" s="19"/>
    </row>
    <row r="57" spans="1:16" x14ac:dyDescent="0.25">
      <c r="A57" s="25">
        <f t="shared" si="1"/>
        <v>42</v>
      </c>
      <c r="B57" s="11" t="s">
        <v>72</v>
      </c>
      <c r="C57" s="12" t="s">
        <v>73</v>
      </c>
      <c r="D57" s="13" t="s">
        <v>13</v>
      </c>
      <c r="E57" s="14"/>
      <c r="F57" s="14"/>
      <c r="G57" s="38">
        <f>VLOOKUP(B57,'[1]MC-1.7'!$B$8:$S$59,18,0)</f>
        <v>0</v>
      </c>
      <c r="H57" s="15">
        <f>VLOOKUP(B57,'[1]MC-1.7'!$B$8:$I$59,8,0)</f>
        <v>55250</v>
      </c>
      <c r="I57" s="15">
        <v>0</v>
      </c>
      <c r="J57" s="15">
        <f>VLOOKUP(B57,'[1]MC-1.7'!$B$8:$N$59,13,0)</f>
        <v>0</v>
      </c>
      <c r="K57" s="22">
        <f>VLOOKUP(B57,'[1]MC-1.7'!$B$8:$U$59,20,0)</f>
        <v>55250</v>
      </c>
      <c r="L57" s="22">
        <v>4324782</v>
      </c>
      <c r="M57" s="26">
        <f t="shared" si="2"/>
        <v>7.3233381731403332E-6</v>
      </c>
      <c r="P57" s="19"/>
    </row>
    <row r="58" spans="1:16" x14ac:dyDescent="0.25">
      <c r="A58" s="25">
        <f t="shared" si="1"/>
        <v>43</v>
      </c>
      <c r="B58" s="11" t="s">
        <v>119</v>
      </c>
      <c r="C58" s="12" t="s">
        <v>120</v>
      </c>
      <c r="D58" s="13" t="s">
        <v>13</v>
      </c>
      <c r="E58" s="13" t="s">
        <v>13</v>
      </c>
      <c r="F58" s="14"/>
      <c r="G58" s="38">
        <f>VLOOKUP(B58,'[1]MC-1.7'!$B$8:$S$59,18,0)</f>
        <v>0</v>
      </c>
      <c r="H58" s="15">
        <f>VLOOKUP(B58,'[1]MC-1.7'!$B$8:$I$59,8,0)</f>
        <v>108841.88</v>
      </c>
      <c r="I58" s="15">
        <v>0</v>
      </c>
      <c r="J58" s="15">
        <f>VLOOKUP(B58,'[1]MC-1.7'!$B$8:$N$59,13,0)</f>
        <v>0</v>
      </c>
      <c r="K58" s="22">
        <f>VLOOKUP(B58,'[1]MC-1.7'!$B$8:$U$59,20,0)</f>
        <v>108841.88</v>
      </c>
      <c r="L58" s="22">
        <v>332154.82</v>
      </c>
      <c r="M58" s="26">
        <f t="shared" si="2"/>
        <v>5.6245195080319803E-7</v>
      </c>
      <c r="P58" s="19"/>
    </row>
    <row r="59" spans="1:16" x14ac:dyDescent="0.25">
      <c r="A59" s="25">
        <v>44</v>
      </c>
      <c r="B59" s="11" t="s">
        <v>110</v>
      </c>
      <c r="C59" s="12" t="s">
        <v>109</v>
      </c>
      <c r="D59" s="13" t="s">
        <v>13</v>
      </c>
      <c r="E59" s="13"/>
      <c r="F59" s="14"/>
      <c r="G59" s="38">
        <f>VLOOKUP(B59,'[1]MC-1.7'!$B$8:$S$59,18,0)</f>
        <v>0</v>
      </c>
      <c r="H59" s="15">
        <f>VLOOKUP(B59,'[1]MC-1.7'!$B$8:$I$59,8,0)</f>
        <v>0</v>
      </c>
      <c r="I59" s="15">
        <v>0</v>
      </c>
      <c r="J59" s="15">
        <f>VLOOKUP(B59,'[1]MC-1.7'!$B$8:$N$59,13,0)</f>
        <v>0</v>
      </c>
      <c r="K59" s="22">
        <f>VLOOKUP(B59,'[1]MC-1.7'!$B$8:$U$59,20,0)</f>
        <v>0</v>
      </c>
      <c r="L59" s="22">
        <v>130559.14</v>
      </c>
      <c r="M59" s="26">
        <f t="shared" si="2"/>
        <v>2.2108137099497107E-7</v>
      </c>
      <c r="P59" s="19"/>
    </row>
    <row r="60" spans="1:16" x14ac:dyDescent="0.25">
      <c r="A60" s="25">
        <v>45</v>
      </c>
      <c r="B60" s="11" t="s">
        <v>47</v>
      </c>
      <c r="C60" s="12" t="s">
        <v>48</v>
      </c>
      <c r="D60" s="13" t="s">
        <v>13</v>
      </c>
      <c r="E60" s="14"/>
      <c r="F60" s="13" t="s">
        <v>13</v>
      </c>
      <c r="G60" s="38">
        <f>VLOOKUP(B60,'[1]MC-1.7'!$B$8:$S$59,18,0)</f>
        <v>0</v>
      </c>
      <c r="H60" s="15">
        <f>VLOOKUP(B60,'[1]MC-1.7'!$B$8:$I$59,8,0)</f>
        <v>0</v>
      </c>
      <c r="I60" s="15">
        <v>0</v>
      </c>
      <c r="J60" s="15">
        <f>VLOOKUP(B60,'[1]MC-1.7'!$B$8:$N$59,13,0)</f>
        <v>0</v>
      </c>
      <c r="K60" s="22">
        <f>VLOOKUP(B60,'[1]MC-1.7'!$B$8:$U$59,20,0)</f>
        <v>0</v>
      </c>
      <c r="L60" s="22">
        <v>57820</v>
      </c>
      <c r="M60" s="26">
        <f t="shared" si="2"/>
        <v>9.7909076843867298E-8</v>
      </c>
      <c r="P60" s="19"/>
    </row>
    <row r="61" spans="1:16" x14ac:dyDescent="0.25">
      <c r="A61" s="25">
        <v>46</v>
      </c>
      <c r="B61" s="11" t="s">
        <v>87</v>
      </c>
      <c r="C61" s="12" t="s">
        <v>86</v>
      </c>
      <c r="D61" s="13" t="s">
        <v>13</v>
      </c>
      <c r="E61" s="14"/>
      <c r="F61" s="14"/>
      <c r="G61" s="38">
        <f>VLOOKUP(B61,'[1]MC-1.7'!$B$8:$S$59,18,0)</f>
        <v>0</v>
      </c>
      <c r="H61" s="15">
        <f>VLOOKUP(B61,'[1]MC-1.7'!$B$8:$I$59,8,0)</f>
        <v>0</v>
      </c>
      <c r="I61" s="15">
        <v>0</v>
      </c>
      <c r="J61" s="15">
        <f>VLOOKUP(B61,'[1]MC-1.7'!$B$8:$N$59,13,0)</f>
        <v>0</v>
      </c>
      <c r="K61" s="22">
        <f>VLOOKUP(B61,'[1]MC-1.7'!$B$8:$U$59,20,0)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74</v>
      </c>
      <c r="C62" s="12" t="s">
        <v>75</v>
      </c>
      <c r="D62" s="13" t="s">
        <v>13</v>
      </c>
      <c r="E62" s="14"/>
      <c r="F62" s="14"/>
      <c r="G62" s="38">
        <f>VLOOKUP(B62,'[1]MC-1.7'!$B$8:$S$59,18,0)</f>
        <v>0</v>
      </c>
      <c r="H62" s="15">
        <f>VLOOKUP(B62,'[1]MC-1.7'!$B$8:$I$59,8,0)</f>
        <v>0</v>
      </c>
      <c r="I62" s="15">
        <v>0</v>
      </c>
      <c r="J62" s="15">
        <f>VLOOKUP(B62,'[1]MC-1.7'!$B$8:$N$59,13,0)</f>
        <v>0</v>
      </c>
      <c r="K62" s="22">
        <f>VLOOKUP(B62,'[1]MC-1.7'!$B$8:$U$59,20,0)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62</v>
      </c>
      <c r="C63" s="12" t="s">
        <v>63</v>
      </c>
      <c r="D63" s="13" t="s">
        <v>13</v>
      </c>
      <c r="E63" s="14"/>
      <c r="F63" s="14"/>
      <c r="G63" s="38">
        <f>VLOOKUP(B63,'[1]MC-1.7'!$B$8:$S$59,18,0)</f>
        <v>0</v>
      </c>
      <c r="H63" s="15">
        <f>VLOOKUP(B63,'[1]MC-1.7'!$B$8:$I$59,8,0)</f>
        <v>0</v>
      </c>
      <c r="I63" s="15">
        <v>0</v>
      </c>
      <c r="J63" s="15">
        <f>VLOOKUP(B63,'[1]MC-1.7'!$B$8:$N$59,13,0)</f>
        <v>0</v>
      </c>
      <c r="K63" s="22">
        <f>VLOOKUP(B63,'[1]MC-1.7'!$B$8:$U$59,20,0)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103</v>
      </c>
      <c r="C64" s="12" t="s">
        <v>67</v>
      </c>
      <c r="D64" s="13" t="s">
        <v>13</v>
      </c>
      <c r="E64" s="14"/>
      <c r="F64" s="14"/>
      <c r="G64" s="38">
        <f>VLOOKUP(B64,'[1]MC-1.7'!$B$8:$S$59,18,0)</f>
        <v>0</v>
      </c>
      <c r="H64" s="15">
        <f>VLOOKUP(B64,'[1]MC-1.7'!$B$8:$I$59,8,0)</f>
        <v>0</v>
      </c>
      <c r="I64" s="15"/>
      <c r="J64" s="15">
        <f>VLOOKUP(B64,'[1]MC-1.7'!$B$8:$N$59,13,0)</f>
        <v>0</v>
      </c>
      <c r="K64" s="22">
        <f>VLOOKUP(B64,'[1]MC-1.7'!$B$8:$U$59,20,0)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51</v>
      </c>
      <c r="C65" s="12" t="s">
        <v>52</v>
      </c>
      <c r="D65" s="13" t="s">
        <v>13</v>
      </c>
      <c r="E65" s="13" t="s">
        <v>13</v>
      </c>
      <c r="F65" s="13" t="s">
        <v>13</v>
      </c>
      <c r="G65" s="38">
        <f>VLOOKUP(B65,'[1]MC-1.7'!$B$8:$S$59,18,0)</f>
        <v>0</v>
      </c>
      <c r="H65" s="15">
        <f>VLOOKUP(B65,'[1]MC-1.7'!$B$8:$I$59,8,0)</f>
        <v>0</v>
      </c>
      <c r="I65" s="15">
        <v>0</v>
      </c>
      <c r="J65" s="15">
        <f>VLOOKUP(B65,'[1]MC-1.7'!$B$8:$N$59,13,0)</f>
        <v>0</v>
      </c>
      <c r="K65" s="22">
        <f>VLOOKUP(B65,'[1]MC-1.7'!$B$8:$U$59,20,0)</f>
        <v>0</v>
      </c>
      <c r="L65" s="22">
        <v>0</v>
      </c>
      <c r="M65" s="26">
        <f t="shared" si="2"/>
        <v>0</v>
      </c>
      <c r="P65" s="19"/>
    </row>
    <row r="66" spans="1:16" x14ac:dyDescent="0.25">
      <c r="A66" s="25">
        <v>51</v>
      </c>
      <c r="B66" s="11" t="s">
        <v>89</v>
      </c>
      <c r="C66" s="12" t="s">
        <v>96</v>
      </c>
      <c r="D66" s="13" t="s">
        <v>13</v>
      </c>
      <c r="E66" s="14"/>
      <c r="F66" s="14"/>
      <c r="G66" s="38">
        <f>VLOOKUP(B66,'[1]MC-1.7'!$B$8:$S$59,18,0)</f>
        <v>0</v>
      </c>
      <c r="H66" s="15">
        <f>VLOOKUP(B66,'[1]MC-1.7'!$B$8:$I$59,8,0)</f>
        <v>0</v>
      </c>
      <c r="I66" s="15">
        <v>0</v>
      </c>
      <c r="J66" s="15">
        <f>VLOOKUP(B66,'[1]MC-1.7'!$B$8:$N$59,13,0)</f>
        <v>0</v>
      </c>
      <c r="K66" s="22">
        <f>VLOOKUP(B66,'[1]MC-1.7'!$B$8:$U$59,20,0)</f>
        <v>0</v>
      </c>
      <c r="L66" s="22">
        <v>0</v>
      </c>
      <c r="M66" s="26">
        <f t="shared" si="2"/>
        <v>0</v>
      </c>
      <c r="P66" s="19"/>
    </row>
    <row r="67" spans="1:16" ht="16.5" customHeight="1" thickBot="1" x14ac:dyDescent="0.3">
      <c r="A67" s="63" t="s">
        <v>5</v>
      </c>
      <c r="B67" s="64"/>
      <c r="C67" s="65"/>
      <c r="D67" s="27">
        <f>COUNTA(D16:D66)</f>
        <v>51</v>
      </c>
      <c r="E67" s="27">
        <f>COUNTA(E16:E66)</f>
        <v>21</v>
      </c>
      <c r="F67" s="27">
        <f>COUNTA(F16:F66)</f>
        <v>18</v>
      </c>
      <c r="G67" s="39">
        <v>19356973940.959999</v>
      </c>
      <c r="H67" s="31">
        <v>49208823133.980003</v>
      </c>
      <c r="I67" s="28">
        <f>SUM(I16:I66)</f>
        <v>0</v>
      </c>
      <c r="J67" s="31">
        <v>41638134810</v>
      </c>
      <c r="K67" s="34">
        <v>110203931884.94</v>
      </c>
      <c r="L67" s="28">
        <v>590547902848.71997</v>
      </c>
      <c r="M67" s="29">
        <f>SUM(M16:M66)</f>
        <v>0.99999999999999967</v>
      </c>
      <c r="N67" s="18"/>
    </row>
    <row r="68" spans="1:16" x14ac:dyDescent="0.25">
      <c r="H68" s="2" t="s">
        <v>107</v>
      </c>
      <c r="K68" s="20"/>
      <c r="M68" s="19"/>
      <c r="N68" s="18"/>
    </row>
    <row r="69" spans="1:16" ht="27.6" customHeight="1" x14ac:dyDescent="0.25">
      <c r="B69" s="57" t="s">
        <v>121</v>
      </c>
      <c r="C69" s="57"/>
      <c r="D69" s="57"/>
      <c r="E69" s="57"/>
      <c r="F69" s="57"/>
      <c r="G69" s="6"/>
      <c r="I69" s="21"/>
      <c r="J69" s="21"/>
      <c r="K69" s="19"/>
      <c r="N69" s="18"/>
    </row>
    <row r="70" spans="1:16" ht="27.6" customHeight="1" x14ac:dyDescent="0.25">
      <c r="C70" s="58"/>
      <c r="D70" s="58"/>
      <c r="E70" s="58"/>
      <c r="F70" s="58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107</v>
      </c>
    </row>
    <row r="77" spans="1:16" x14ac:dyDescent="0.25">
      <c r="L77" s="33"/>
    </row>
    <row r="125" spans="11:11" x14ac:dyDescent="0.25">
      <c r="K125" s="19"/>
    </row>
  </sheetData>
  <sortState xmlns:xlrd2="http://schemas.microsoft.com/office/spreadsheetml/2017/richdata2" ref="B16:M66">
    <sortCondition descending="1" ref="M16:M66"/>
  </sortState>
  <mergeCells count="15">
    <mergeCell ref="B69:F69"/>
    <mergeCell ref="C70:F70"/>
    <mergeCell ref="K14:K15"/>
    <mergeCell ref="H14:J14"/>
    <mergeCell ref="A67:C67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2025-07-21T07:39:30Z</cp:lastPrinted>
  <dcterms:created xsi:type="dcterms:W3CDTF">2017-06-09T07:51:20Z</dcterms:created>
  <dcterms:modified xsi:type="dcterms:W3CDTF">2025-07-21T07:41:09Z</dcterms:modified>
</cp:coreProperties>
</file>