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<sst xmlns="http://schemas.openxmlformats.org/spreadsheetml/2006/main" count="220" uniqueCount="132">
  <si>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</si>
  <si>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</si>
  <si>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</si>
  <si>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</si>
  <si>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</si>
  <si>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</si>
  <si>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</si>
  <si>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</si>
  <si>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</si>
  <si>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</si>
  <si>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</si>
  <si>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</si>
  <si>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</si>
  <si>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</si>
  <si>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</si>
  <si>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</si>
  <si>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</si>
  <si>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</si>
  <si>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</si>
  <si>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</si>
  <si>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</si>
  <si>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</si>
  <si>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</si>
  <si>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</si>
  <si>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</si>
  <si>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</si>
  <si>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</si>
  <si>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</si>
  <si>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</si>
  <si>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</si>
  <si>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</si>
  <si>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</si>
  <si>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</si>
  <si>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</si>
  <si>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</si>
  <si>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</si>
  <si>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</si>
  <si>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</si>
  <si>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</si>
  <si>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</si>
  <si>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</si>
  <si>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</si>
  <si>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</si>
  <si>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</si>
  <si>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</si>
  <si>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</si>
  <si>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</si>
  <si>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</si>
  <si>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</si>
  <si>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</si>
  <si>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</si>
  <si>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</si>
  <si>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</si>
  <si>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</si>
  <si>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</si>
  <si>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</si>
  <si>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</si>
  <si>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</si>
  <si>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</si>
  <si>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</si>
  <si>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</si>
  <si>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</si>
  <si>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</si>
  <si>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</si>
  <si>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</si>
  <si>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</si>
  <si>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</si>
  <si>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</si>
  <si>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</si>
  <si>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</si>
  <si>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</si>
  <si>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</si>
  <si>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</si>
  <si>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</si>
  <si>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</si>
  <si>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</si>
  <si>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</si>
  <si>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</si>
  <si>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</si>
  <si>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</si>
  <si>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</si>
  <si>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</si>
  <si>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</si>
  <si>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</si>
  <si>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</si>
  <si>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</si>
  <si>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</si>
  <si>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</si>
  <si>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</si>
  <si>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</si>
  <si>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</si>
  <si>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</si>
  <si>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</si>
  <si>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</si>
  <si>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</si>
  <si>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</si>
  <si>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</si>
  <si>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</si>
  <si>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</si>
  <si>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</si>
  <si>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</si>
  <si>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</si>
  <si>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</si>
  <si>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</si>
  <si>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</si>
  <si>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</si>
  <si>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</si>
  <si>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</si>
  <si>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</si>
  <si>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</si>
  <si>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</si>
  <si>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</si>
  <si>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</si>
  <si>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</si>
  <si>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</si>
  <si>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</si>
  <si>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</si>
  <si>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</si>
  <si>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</si>
  <si>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</si>
  <si>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</si>
  <si>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</si>
  <si>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</si>
  <si>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</si>
  <si>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</si>
  <si>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</si>
  <si>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</si>
  <si>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</si>
  <si>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</si>
  <si>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5-р сарын арилжааны дүн</t>
  </si>
  <si>
    <t xml:space="preserve">2022 оны 5 дугаар сарын 31-ний байдлаар </t>
  </si>
  <si>
    <t>ETTM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</si>
</sst>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</v>
          </cell>
          <cell r="O8">
            <v>1000000</v>
          </cell>
          <cell r="R8">
            <v>1000000</v>
          </cell>
          <cell r="S8">
            <v>19551</v>
          </cell>
          <cell r="T8">
            <v>14766433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12338</v>
          </cell>
          <cell r="T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  <cell r="I10">
            <v>4</v>
          </cell>
          <cell r="J10">
            <v>400000</v>
          </cell>
          <cell r="K10">
            <v>700</v>
          </cell>
          <cell r="L10">
            <v>69300000</v>
          </cell>
          <cell r="M10">
            <v>69700000</v>
          </cell>
          <cell r="R10">
            <v>0</v>
          </cell>
          <cell r="S10">
            <v>714320</v>
          </cell>
          <cell r="T10">
            <v>344805717.72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  <cell r="I11">
            <v>395</v>
          </cell>
          <cell r="J11">
            <v>122819034.8</v>
          </cell>
          <cell r="K11">
            <v>0</v>
          </cell>
          <cell r="L11">
            <v>0</v>
          </cell>
          <cell r="M11">
            <v>122819034.8</v>
          </cell>
          <cell r="R11">
            <v>0</v>
          </cell>
          <cell r="S11">
            <v>31774</v>
          </cell>
          <cell r="T11">
            <v>145111410.76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  <cell r="I13">
            <v>197</v>
          </cell>
          <cell r="J13">
            <v>33929096.88</v>
          </cell>
          <cell r="K13">
            <v>149</v>
          </cell>
          <cell r="L13">
            <v>24862601.29</v>
          </cell>
          <cell r="M13">
            <v>58791698.17</v>
          </cell>
          <cell r="N13">
            <v>762830</v>
          </cell>
          <cell r="O13">
            <v>76283000000</v>
          </cell>
          <cell r="R13">
            <v>76283000000</v>
          </cell>
          <cell r="S13">
            <v>2779113</v>
          </cell>
          <cell r="T13">
            <v>77366516960.52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391</v>
          </cell>
          <cell r="T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2215</v>
          </cell>
          <cell r="T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26389</v>
          </cell>
          <cell r="T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378245</v>
          </cell>
          <cell r="T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242364</v>
          </cell>
          <cell r="T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696741</v>
          </cell>
          <cell r="T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</v>
          </cell>
          <cell r="O24">
            <v>500000</v>
          </cell>
          <cell r="R24">
            <v>500000</v>
          </cell>
          <cell r="S24">
            <v>82454</v>
          </cell>
          <cell r="T24">
            <v>9390184.8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93028</v>
          </cell>
          <cell r="T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2578</v>
          </cell>
          <cell r="T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2775</v>
          </cell>
          <cell r="T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2671</v>
          </cell>
          <cell r="O29">
            <v>267100000</v>
          </cell>
          <cell r="R29">
            <v>267100000</v>
          </cell>
          <cell r="S29">
            <v>56769</v>
          </cell>
          <cell r="T29">
            <v>291046439.89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3599</v>
          </cell>
          <cell r="T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  <cell r="I31">
            <v>10</v>
          </cell>
          <cell r="J31">
            <v>3120500</v>
          </cell>
          <cell r="K31">
            <v>0</v>
          </cell>
          <cell r="L31">
            <v>0</v>
          </cell>
          <cell r="M31">
            <v>3120500</v>
          </cell>
          <cell r="R31">
            <v>0</v>
          </cell>
          <cell r="S31">
            <v>125185</v>
          </cell>
          <cell r="T31">
            <v>56267391.12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  <cell r="I32">
            <v>170</v>
          </cell>
          <cell r="J32">
            <v>16825200</v>
          </cell>
          <cell r="K32">
            <v>348</v>
          </cell>
          <cell r="L32">
            <v>108295164</v>
          </cell>
          <cell r="M32">
            <v>125120364</v>
          </cell>
          <cell r="N32">
            <v>15</v>
          </cell>
          <cell r="O32">
            <v>1500000</v>
          </cell>
          <cell r="R32">
            <v>1500000</v>
          </cell>
          <cell r="S32">
            <v>15996659</v>
          </cell>
          <cell r="T32">
            <v>3674786243.39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3062</v>
          </cell>
          <cell r="T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5697</v>
          </cell>
          <cell r="T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4431</v>
          </cell>
          <cell r="T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1935</v>
          </cell>
          <cell r="T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149565</v>
          </cell>
          <cell r="T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835487</v>
          </cell>
          <cell r="T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342</v>
          </cell>
          <cell r="O39">
            <v>34200000</v>
          </cell>
          <cell r="P39">
            <v>766182</v>
          </cell>
          <cell r="Q39">
            <v>76618200000</v>
          </cell>
          <cell r="R39">
            <v>76652400000</v>
          </cell>
          <cell r="S39">
            <v>772976</v>
          </cell>
          <cell r="T39">
            <v>76662630420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  <cell r="I40">
            <v>862</v>
          </cell>
          <cell r="J40">
            <v>85329000</v>
          </cell>
          <cell r="K40">
            <v>54</v>
          </cell>
          <cell r="L40">
            <v>14730094.8</v>
          </cell>
          <cell r="M40">
            <v>100059094.8</v>
          </cell>
          <cell r="R40">
            <v>0</v>
          </cell>
          <cell r="S40">
            <v>6550502</v>
          </cell>
          <cell r="T40">
            <v>4428637151.13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8968</v>
          </cell>
          <cell r="T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  <cell r="I44">
            <v>0</v>
          </cell>
          <cell r="J44">
            <v>0</v>
          </cell>
          <cell r="K44">
            <v>11</v>
          </cell>
          <cell r="L44">
            <v>1012000</v>
          </cell>
          <cell r="M44">
            <v>1012000</v>
          </cell>
          <cell r="R44">
            <v>0</v>
          </cell>
          <cell r="S44">
            <v>68731</v>
          </cell>
          <cell r="T44">
            <v>33485355.869999997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29020</v>
          </cell>
          <cell r="T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369729</v>
          </cell>
          <cell r="T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  <cell r="I47">
            <v>1050</v>
          </cell>
          <cell r="J47">
            <v>104900000</v>
          </cell>
          <cell r="K47">
            <v>1355</v>
          </cell>
          <cell r="L47">
            <v>135154400</v>
          </cell>
          <cell r="M47">
            <v>240054400</v>
          </cell>
          <cell r="R47">
            <v>0</v>
          </cell>
          <cell r="S47">
            <v>78778</v>
          </cell>
          <cell r="T47">
            <v>246950962.07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9500</v>
          </cell>
          <cell r="T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  <cell r="I52">
            <v>1</v>
          </cell>
          <cell r="J52">
            <v>313040.41</v>
          </cell>
          <cell r="K52">
            <v>24</v>
          </cell>
          <cell r="L52">
            <v>7461312</v>
          </cell>
          <cell r="M52">
            <v>7774352.41</v>
          </cell>
          <cell r="R52">
            <v>0</v>
          </cell>
          <cell r="S52">
            <v>405387</v>
          </cell>
          <cell r="T52">
            <v>201428663.19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10</v>
          </cell>
          <cell r="O53">
            <v>1000000</v>
          </cell>
          <cell r="R53">
            <v>1000000</v>
          </cell>
          <cell r="S53">
            <v>417</v>
          </cell>
          <cell r="T53">
            <v>1132217.37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36787</v>
          </cell>
          <cell r="T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82071</v>
          </cell>
          <cell r="T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  <cell r="I56">
            <v>22</v>
          </cell>
          <cell r="J56">
            <v>2176000</v>
          </cell>
          <cell r="K56">
            <v>0</v>
          </cell>
          <cell r="L56">
            <v>0</v>
          </cell>
          <cell r="M56">
            <v>2176000</v>
          </cell>
          <cell r="N56">
            <v>249</v>
          </cell>
          <cell r="O56">
            <v>24900000</v>
          </cell>
          <cell r="R56">
            <v>24900000</v>
          </cell>
          <cell r="S56">
            <v>1435305</v>
          </cell>
          <cell r="T56">
            <v>435539268.96000004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14490</v>
          </cell>
          <cell r="T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  <cell r="I58">
            <v>1</v>
          </cell>
          <cell r="J58">
            <v>100000</v>
          </cell>
          <cell r="K58">
            <v>1</v>
          </cell>
          <cell r="L58">
            <v>100000</v>
          </cell>
          <cell r="M58">
            <v>200000</v>
          </cell>
          <cell r="R58">
            <v>0</v>
          </cell>
          <cell r="S58">
            <v>3743435</v>
          </cell>
          <cell r="T58">
            <v>1262540769.47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7200</v>
          </cell>
          <cell r="T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  <cell r="I60">
            <v>9724</v>
          </cell>
          <cell r="J60">
            <v>962554890</v>
          </cell>
          <cell r="K60">
            <v>9794</v>
          </cell>
          <cell r="L60">
            <v>971551190</v>
          </cell>
          <cell r="M60">
            <v>1934106080</v>
          </cell>
          <cell r="N60">
            <v>50</v>
          </cell>
          <cell r="O60">
            <v>5000000</v>
          </cell>
          <cell r="R60">
            <v>5000000</v>
          </cell>
          <cell r="S60">
            <v>873084</v>
          </cell>
          <cell r="T60">
            <v>2208282991.3199997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36169</v>
          </cell>
          <cell r="T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D1">
      <selection activeCell="N37" sqref="N3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0" ht="15.75"/>
    <row r="11" spans="12:15" ht="15" customHeight="1" thickBot="1">
      <c r="L11" s="44" t="s">
        <v>130</v>
      </c>
      <c r="M11" s="44"/>
      <c r="N11" s="44"/>
      <c r="O11" s="44"/>
    </row>
    <row r="12" spans="1:15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129</v>
      </c>
      <c r="H12" s="49"/>
      <c r="I12" s="49"/>
      <c r="J12" s="49"/>
      <c r="K12" s="49"/>
      <c r="L12" s="49"/>
      <c r="M12" s="49"/>
      <c r="N12" s="51" t="s">
        <v>123</v>
      </c>
      <c r="O12" s="52"/>
    </row>
    <row r="13" spans="1:16" s="8" customFormat="1" ht="15.75" customHeight="1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40"/>
      <c r="O13" s="41"/>
      <c r="P13" s="10"/>
    </row>
    <row r="14" spans="1:16" s="8" customFormat="1" ht="33.75" customHeight="1">
      <c r="A14" s="46"/>
      <c r="B14" s="48"/>
      <c r="C14" s="48"/>
      <c r="D14" s="48"/>
      <c r="E14" s="48"/>
      <c r="F14" s="48"/>
      <c r="G14" s="55" t="s">
        <v>5</v>
      </c>
      <c r="H14" s="56"/>
      <c r="I14" s="56"/>
      <c r="J14" s="50" t="s">
        <v>100</v>
      </c>
      <c r="K14" s="50"/>
      <c r="L14" s="50"/>
      <c r="M14" s="50" t="s">
        <v>6</v>
      </c>
      <c r="N14" s="40" t="s">
        <v>7</v>
      </c>
      <c r="O14" s="41" t="s">
        <v>8</v>
      </c>
      <c r="P14" s="10"/>
    </row>
    <row r="15" spans="1:16" s="8" customFormat="1" ht="47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50"/>
      <c r="N15" s="40"/>
      <c r="O15" s="42"/>
      <c r="P15" s="10"/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1024725262.35</v>
      </c>
      <c r="H16" s="16">
        <v>0</v>
      </c>
      <c r="I16" s="16">
        <f>VLOOKUP(B16,'[2]Brokers'!$B$7:$M$61,12,0)</f>
        <v>58791698.17</v>
      </c>
      <c r="J16" s="16">
        <v>0</v>
      </c>
      <c r="K16" s="16">
        <v>0</v>
      </c>
      <c r="L16" s="16">
        <v>152901200000</v>
      </c>
      <c r="M16" s="24">
        <v>153984716960.52</v>
      </c>
      <c r="N16" s="24">
        <v>174817758947.13</v>
      </c>
      <c r="O16" s="28">
        <f aca="true" t="shared" si="0" ref="O16:O47">N16/$N$70</f>
        <v>0.40330288460030594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3548165879.39</v>
      </c>
      <c r="H17" s="16">
        <v>0</v>
      </c>
      <c r="I17" s="16">
        <f>VLOOKUP(B17,'[2]Brokers'!$B$7:$M$61,12,0)</f>
        <v>125120364</v>
      </c>
      <c r="J17" s="16">
        <v>0</v>
      </c>
      <c r="K17" s="16">
        <v>0</v>
      </c>
      <c r="L17" s="16">
        <f>VLOOKUP(B17,'[2]Brokers'!$B$7:$R$61,17,0)</f>
        <v>1500000</v>
      </c>
      <c r="M17" s="24">
        <f>VLOOKUP(B17,'[2]Brokers'!$B$7:$T$61,19,0)</f>
        <v>3674786243.39</v>
      </c>
      <c r="N17" s="24">
        <v>89366342625.05</v>
      </c>
      <c r="O17" s="28">
        <f t="shared" si="0"/>
        <v>0.20616729092015193</v>
      </c>
      <c r="R17" s="20"/>
    </row>
    <row r="18" spans="1:18" ht="15">
      <c r="A18" s="27">
        <f aca="true" t="shared" si="1" ref="A18:A61">+A17+1</f>
        <v>3</v>
      </c>
      <c r="B18" s="12" t="s">
        <v>74</v>
      </c>
      <c r="C18" s="13" t="s">
        <v>104</v>
      </c>
      <c r="D18" s="14" t="s">
        <v>14</v>
      </c>
      <c r="E18" s="15"/>
      <c r="F18" s="15" t="s">
        <v>14</v>
      </c>
      <c r="G18" s="16">
        <f>VLOOKUP(B18,'[1]Brokers'!$B$7:$H$61,7,0)</f>
        <v>1262340769.47</v>
      </c>
      <c r="H18" s="16">
        <v>0</v>
      </c>
      <c r="I18" s="16">
        <f>VLOOKUP(B18,'[2]Brokers'!$B$7:$M$61,12,0)</f>
        <v>200000</v>
      </c>
      <c r="J18" s="16">
        <v>0</v>
      </c>
      <c r="K18" s="16">
        <v>0</v>
      </c>
      <c r="L18" s="16">
        <f>VLOOKUP(B18,'[2]Brokers'!$B$7:$R$61,17,0)</f>
        <v>0</v>
      </c>
      <c r="M18" s="24">
        <f>VLOOKUP(B18,'[2]Brokers'!$B$7:$T$61,19,0)</f>
        <v>1262540769.47</v>
      </c>
      <c r="N18" s="24">
        <v>49488064369.67</v>
      </c>
      <c r="O18" s="28">
        <f t="shared" si="0"/>
        <v>0.11416848742243413</v>
      </c>
      <c r="R18" s="20"/>
    </row>
    <row r="19" spans="1:18" ht="15">
      <c r="A19" s="27">
        <f t="shared" si="1"/>
        <v>4</v>
      </c>
      <c r="B19" s="12" t="s">
        <v>27</v>
      </c>
      <c r="C19" s="13" t="s">
        <v>28</v>
      </c>
      <c r="D19" s="14" t="s">
        <v>14</v>
      </c>
      <c r="E19" s="15" t="s">
        <v>14</v>
      </c>
      <c r="F19" s="15" t="s">
        <v>14</v>
      </c>
      <c r="G19" s="16">
        <f>VLOOKUP(B19,'[1]Brokers'!$B$7:$H$61,7,0)</f>
        <v>4328578056.33</v>
      </c>
      <c r="H19" s="16">
        <v>0</v>
      </c>
      <c r="I19" s="16">
        <f>VLOOKUP(B19,'[2]Brokers'!$B$7:$M$61,12,0)</f>
        <v>100059094.8</v>
      </c>
      <c r="J19" s="16">
        <v>0</v>
      </c>
      <c r="K19" s="16">
        <v>0</v>
      </c>
      <c r="L19" s="16">
        <f>VLOOKUP(B19,'[2]Brokers'!$B$7:$R$61,17,0)</f>
        <v>0</v>
      </c>
      <c r="M19" s="24">
        <f>VLOOKUP(B19,'[2]Brokers'!$B$7:$T$61,19,0)</f>
        <v>4428637151.13</v>
      </c>
      <c r="N19" s="24">
        <v>40983481694.01</v>
      </c>
      <c r="O19" s="28">
        <f t="shared" si="0"/>
        <v>0.0945484971761756</v>
      </c>
      <c r="R19" s="20"/>
    </row>
    <row r="20" spans="1:18" ht="15">
      <c r="A20" s="27">
        <f t="shared" si="1"/>
        <v>5</v>
      </c>
      <c r="B20" s="12" t="s">
        <v>31</v>
      </c>
      <c r="C20" s="13" t="s">
        <v>126</v>
      </c>
      <c r="D20" s="14" t="s">
        <v>14</v>
      </c>
      <c r="E20" s="15"/>
      <c r="F20" s="15"/>
      <c r="G20" s="16">
        <f>VLOOKUP(B20,'[1]Brokers'!$B$7:$H$61,7,0)</f>
        <v>567836191.84</v>
      </c>
      <c r="H20" s="16">
        <v>0</v>
      </c>
      <c r="I20" s="16">
        <f>VLOOKUP(B20,'[2]Brokers'!$B$7:$M$61,12,0)</f>
        <v>0</v>
      </c>
      <c r="J20" s="16">
        <v>0</v>
      </c>
      <c r="K20" s="16">
        <v>0</v>
      </c>
      <c r="L20" s="16">
        <f>VLOOKUP(B20,'[2]Brokers'!$B$7:$R$61,17,0)</f>
        <v>0</v>
      </c>
      <c r="M20" s="24">
        <f>VLOOKUP(B20,'[2]Brokers'!$B$7:$T$61,19,0)</f>
        <v>567836191.84</v>
      </c>
      <c r="N20" s="24">
        <v>29262997221.55</v>
      </c>
      <c r="O20" s="28">
        <f t="shared" si="0"/>
        <v>0.06750945248686707</v>
      </c>
      <c r="R20" s="20"/>
    </row>
    <row r="21" spans="1:18" ht="15">
      <c r="A21" s="27">
        <f t="shared" si="1"/>
        <v>6</v>
      </c>
      <c r="B21" s="12" t="s">
        <v>23</v>
      </c>
      <c r="C21" s="13" t="s">
        <v>118</v>
      </c>
      <c r="D21" s="14" t="s">
        <v>14</v>
      </c>
      <c r="E21" s="15" t="s">
        <v>14</v>
      </c>
      <c r="F21" s="15"/>
      <c r="G21" s="16">
        <f>VLOOKUP(B21,'[1]Brokers'!$B$7:$H$61,7,0)</f>
        <v>275105717.72</v>
      </c>
      <c r="H21" s="16">
        <v>0</v>
      </c>
      <c r="I21" s="16">
        <f>VLOOKUP(B21,'[2]Brokers'!$B$7:$M$61,12,0)</f>
        <v>69700000</v>
      </c>
      <c r="J21" s="16">
        <v>0</v>
      </c>
      <c r="K21" s="16">
        <v>0</v>
      </c>
      <c r="L21" s="16">
        <f>VLOOKUP(B21,'[2]Brokers'!$B$7:$R$61,17,0)</f>
        <v>0</v>
      </c>
      <c r="M21" s="24">
        <f>VLOOKUP(B21,'[2]Brokers'!$B$7:$T$61,19,0)</f>
        <v>344805717.72</v>
      </c>
      <c r="N21" s="24">
        <v>9690867082.93</v>
      </c>
      <c r="O21" s="28">
        <f t="shared" si="0"/>
        <v>0.022356736937726232</v>
      </c>
      <c r="R21" s="20"/>
    </row>
    <row r="22" spans="1:18" ht="15">
      <c r="A22" s="27">
        <f t="shared" si="1"/>
        <v>7</v>
      </c>
      <c r="B22" s="12" t="s">
        <v>88</v>
      </c>
      <c r="C22" s="13" t="s">
        <v>127</v>
      </c>
      <c r="D22" s="14" t="s">
        <v>14</v>
      </c>
      <c r="E22" s="15"/>
      <c r="F22" s="15"/>
      <c r="G22" s="16">
        <f>VLOOKUP(B22,'[1]Brokers'!$B$7:$H$61,7,0)</f>
        <v>269176911.32</v>
      </c>
      <c r="H22" s="16">
        <v>0</v>
      </c>
      <c r="I22" s="16">
        <f>VLOOKUP(B22,'[2]Brokers'!$B$7:$M$61,12,0)</f>
        <v>1934106080</v>
      </c>
      <c r="J22" s="16">
        <v>0</v>
      </c>
      <c r="K22" s="16">
        <v>0</v>
      </c>
      <c r="L22" s="16">
        <f>VLOOKUP(B22,'[2]Brokers'!$B$7:$R$61,17,0)</f>
        <v>5000000</v>
      </c>
      <c r="M22" s="24">
        <f>VLOOKUP(B22,'[2]Brokers'!$B$7:$T$61,19,0)</f>
        <v>2208282991.3199997</v>
      </c>
      <c r="N22" s="24">
        <v>6629324563.51</v>
      </c>
      <c r="O22" s="28">
        <f t="shared" si="0"/>
        <v>0.015293787859526502</v>
      </c>
      <c r="R22" s="20"/>
    </row>
    <row r="23" spans="1:18" ht="15">
      <c r="A23" s="27">
        <f t="shared" si="1"/>
        <v>8</v>
      </c>
      <c r="B23" s="12" t="s">
        <v>106</v>
      </c>
      <c r="C23" s="13" t="s">
        <v>107</v>
      </c>
      <c r="D23" s="14" t="s">
        <v>14</v>
      </c>
      <c r="E23" s="14" t="s">
        <v>14</v>
      </c>
      <c r="F23" s="14"/>
      <c r="G23" s="16">
        <f>VLOOKUP(B23,'[1]Brokers'!$B$7:$H$61,7,0)</f>
        <v>17570715.5</v>
      </c>
      <c r="H23" s="16">
        <v>0</v>
      </c>
      <c r="I23" s="16">
        <f>VLOOKUP(B23,'[2]Brokers'!$B$7:$M$61,12,0)</f>
        <v>0</v>
      </c>
      <c r="J23" s="16">
        <v>0</v>
      </c>
      <c r="K23" s="16">
        <v>0</v>
      </c>
      <c r="L23" s="16">
        <f>VLOOKUP(B23,'[2]Brokers'!$B$7:$R$61,17,0)</f>
        <v>0</v>
      </c>
      <c r="M23" s="24">
        <f>VLOOKUP(B23,'[2]Brokers'!$B$7:$T$61,19,0)</f>
        <v>17570715.5</v>
      </c>
      <c r="N23" s="24">
        <v>6584765584.08</v>
      </c>
      <c r="O23" s="28">
        <f t="shared" si="0"/>
        <v>0.015190990723542167</v>
      </c>
      <c r="R23" s="20"/>
    </row>
    <row r="24" spans="1:18" ht="15">
      <c r="A24" s="27">
        <f t="shared" si="1"/>
        <v>9</v>
      </c>
      <c r="B24" s="12" t="s">
        <v>40</v>
      </c>
      <c r="C24" s="13" t="s">
        <v>41</v>
      </c>
      <c r="D24" s="14" t="s">
        <v>14</v>
      </c>
      <c r="E24" s="15" t="s">
        <v>14</v>
      </c>
      <c r="F24" s="15"/>
      <c r="G24" s="16">
        <f>VLOOKUP(B24,'[1]Brokers'!$B$7:$H$61,7,0)</f>
        <v>597427.4</v>
      </c>
      <c r="H24" s="16">
        <v>0</v>
      </c>
      <c r="I24" s="16">
        <f>VLOOKUP(B24,'[2]Brokers'!$B$7:$M$61,12,0)</f>
        <v>0</v>
      </c>
      <c r="J24" s="16">
        <v>0</v>
      </c>
      <c r="K24" s="16">
        <v>0</v>
      </c>
      <c r="L24" s="16">
        <f>VLOOKUP(B24,'[2]Brokers'!$B$7:$R$61,17,0)</f>
        <v>0</v>
      </c>
      <c r="M24" s="24">
        <f>VLOOKUP(B24,'[2]Brokers'!$B$7:$T$61,19,0)</f>
        <v>597427.4</v>
      </c>
      <c r="N24" s="24">
        <v>5541862758.1</v>
      </c>
      <c r="O24" s="28">
        <f t="shared" si="0"/>
        <v>0.012785023957873077</v>
      </c>
      <c r="R24" s="20"/>
    </row>
    <row r="25" spans="1:18" s="23" customFormat="1" ht="15">
      <c r="A25" s="27">
        <f t="shared" si="1"/>
        <v>10</v>
      </c>
      <c r="B25" s="12" t="s">
        <v>24</v>
      </c>
      <c r="C25" s="13" t="s">
        <v>119</v>
      </c>
      <c r="D25" s="14" t="s">
        <v>14</v>
      </c>
      <c r="E25" s="15" t="s">
        <v>14</v>
      </c>
      <c r="F25" s="15"/>
      <c r="G25" s="16">
        <f>VLOOKUP(B25,'[1]Brokers'!$B$7:$H$61,7,0)</f>
        <v>408463268.96000004</v>
      </c>
      <c r="H25" s="16">
        <v>0</v>
      </c>
      <c r="I25" s="16">
        <f>VLOOKUP(B25,'[2]Brokers'!$B$7:$M$61,12,0)</f>
        <v>2176000</v>
      </c>
      <c r="J25" s="16">
        <v>0</v>
      </c>
      <c r="K25" s="16">
        <v>0</v>
      </c>
      <c r="L25" s="16">
        <f>VLOOKUP(B25,'[2]Brokers'!$B$7:$R$61,17,0)</f>
        <v>24900000</v>
      </c>
      <c r="M25" s="24">
        <f>VLOOKUP(B25,'[2]Brokers'!$B$7:$T$61,19,0)</f>
        <v>435539268.96000004</v>
      </c>
      <c r="N25" s="24">
        <v>3754961217.22</v>
      </c>
      <c r="O25" s="28">
        <f t="shared" si="0"/>
        <v>0.008662659329279565</v>
      </c>
      <c r="P25" s="24"/>
      <c r="R25" s="20"/>
    </row>
    <row r="26" spans="1:18" ht="15">
      <c r="A26" s="27">
        <f t="shared" si="1"/>
        <v>11</v>
      </c>
      <c r="B26" s="12" t="s">
        <v>113</v>
      </c>
      <c r="C26" s="13" t="s">
        <v>114</v>
      </c>
      <c r="D26" s="14" t="s">
        <v>14</v>
      </c>
      <c r="E26" s="15"/>
      <c r="F26" s="14" t="s">
        <v>14</v>
      </c>
      <c r="G26" s="16">
        <f>VLOOKUP(B26,'[1]Brokers'!$B$7:$H$61,7,0)</f>
        <v>6896562.07</v>
      </c>
      <c r="H26" s="16">
        <v>0</v>
      </c>
      <c r="I26" s="16">
        <f>VLOOKUP(B26,'[2]Brokers'!$B$7:$M$61,12,0)</f>
        <v>240054400</v>
      </c>
      <c r="J26" s="16">
        <v>0</v>
      </c>
      <c r="K26" s="24">
        <v>0</v>
      </c>
      <c r="L26" s="16">
        <f>VLOOKUP(B26,'[2]Brokers'!$B$7:$R$61,17,0)</f>
        <v>0</v>
      </c>
      <c r="M26" s="24">
        <f>VLOOKUP(B26,'[2]Brokers'!$B$7:$T$61,19,0)</f>
        <v>246950962.07</v>
      </c>
      <c r="N26" s="24">
        <v>2714158045.47</v>
      </c>
      <c r="O26" s="28">
        <f t="shared" si="0"/>
        <v>0.006261536445677849</v>
      </c>
      <c r="R26" s="20"/>
    </row>
    <row r="27" spans="1:18" ht="15">
      <c r="A27" s="27">
        <f t="shared" si="1"/>
        <v>12</v>
      </c>
      <c r="B27" s="12" t="s">
        <v>25</v>
      </c>
      <c r="C27" s="13" t="s">
        <v>26</v>
      </c>
      <c r="D27" s="14" t="s">
        <v>14</v>
      </c>
      <c r="E27" s="15" t="s">
        <v>14</v>
      </c>
      <c r="F27" s="15" t="s">
        <v>14</v>
      </c>
      <c r="G27" s="16">
        <f>VLOOKUP(B27,'[1]Brokers'!$B$7:$H$61,7,0)</f>
        <v>193654310.78</v>
      </c>
      <c r="H27" s="16">
        <v>0</v>
      </c>
      <c r="I27" s="16">
        <f>VLOOKUP(B27,'[2]Brokers'!$B$7:$M$61,12,0)</f>
        <v>7774352.41</v>
      </c>
      <c r="J27" s="16">
        <v>0</v>
      </c>
      <c r="K27" s="16">
        <v>0</v>
      </c>
      <c r="L27" s="16">
        <f>VLOOKUP(B27,'[2]Brokers'!$B$7:$R$61,17,0)</f>
        <v>0</v>
      </c>
      <c r="M27" s="24">
        <f>VLOOKUP(B27,'[2]Brokers'!$B$7:$T$61,19,0)</f>
        <v>201428663.19</v>
      </c>
      <c r="N27" s="24">
        <v>2558802852.55</v>
      </c>
      <c r="O27" s="28">
        <f t="shared" si="0"/>
        <v>0.005903133513277705</v>
      </c>
      <c r="R27" s="20"/>
    </row>
    <row r="28" spans="1:18" ht="15">
      <c r="A28" s="27">
        <f t="shared" si="1"/>
        <v>13</v>
      </c>
      <c r="B28" s="12" t="s">
        <v>38</v>
      </c>
      <c r="C28" s="13" t="s">
        <v>39</v>
      </c>
      <c r="D28" s="14" t="s">
        <v>14</v>
      </c>
      <c r="E28" s="14"/>
      <c r="F28" s="15"/>
      <c r="G28" s="16">
        <f>VLOOKUP(B28,'[1]Brokers'!$B$7:$H$61,7,0)</f>
        <v>91498793.91</v>
      </c>
      <c r="H28" s="16">
        <v>0</v>
      </c>
      <c r="I28" s="16">
        <f>VLOOKUP(B28,'[2]Brokers'!$B$7:$M$61,12,0)</f>
        <v>0</v>
      </c>
      <c r="J28" s="16">
        <v>0</v>
      </c>
      <c r="K28" s="16">
        <v>0</v>
      </c>
      <c r="L28" s="16">
        <f>VLOOKUP(B28,'[2]Brokers'!$B$7:$R$61,17,0)</f>
        <v>0</v>
      </c>
      <c r="M28" s="24">
        <f>VLOOKUP(B28,'[2]Brokers'!$B$7:$T$61,19,0)</f>
        <v>91498793.91</v>
      </c>
      <c r="N28" s="24">
        <v>2386860238.13</v>
      </c>
      <c r="O28" s="28">
        <f t="shared" si="0"/>
        <v>0.005506463559384313</v>
      </c>
      <c r="R28" s="20"/>
    </row>
    <row r="29" spans="1:18" ht="15">
      <c r="A29" s="27">
        <f t="shared" si="1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VLOOKUP(B29,'[1]Brokers'!$B$7:$H$61,7,0)</f>
        <v>46080983.39</v>
      </c>
      <c r="H29" s="16">
        <v>0</v>
      </c>
      <c r="I29" s="16">
        <f>VLOOKUP(B29,'[2]Brokers'!$B$7:$M$61,12,0)</f>
        <v>0</v>
      </c>
      <c r="J29" s="16">
        <v>0</v>
      </c>
      <c r="K29" s="16">
        <v>0</v>
      </c>
      <c r="L29" s="16">
        <f>VLOOKUP(B29,'[2]Brokers'!$B$7:$R$61,17,0)</f>
        <v>0</v>
      </c>
      <c r="M29" s="24">
        <f>VLOOKUP(B29,'[2]Brokers'!$B$7:$T$61,19,0)</f>
        <v>46080983.39</v>
      </c>
      <c r="N29" s="24">
        <v>1172812714.72</v>
      </c>
      <c r="O29" s="28">
        <f t="shared" si="0"/>
        <v>0.0027056676266256244</v>
      </c>
      <c r="R29" s="20"/>
    </row>
    <row r="30" spans="1:18" ht="15">
      <c r="A30" s="27">
        <f t="shared" si="1"/>
        <v>15</v>
      </c>
      <c r="B30" s="12" t="s">
        <v>42</v>
      </c>
      <c r="C30" s="13" t="s">
        <v>43</v>
      </c>
      <c r="D30" s="14" t="s">
        <v>14</v>
      </c>
      <c r="E30" s="15"/>
      <c r="F30" s="15"/>
      <c r="G30" s="16">
        <f>VLOOKUP(B30,'[1]Brokers'!$B$7:$H$61,7,0)</f>
        <v>361015677.35</v>
      </c>
      <c r="H30" s="16">
        <v>0</v>
      </c>
      <c r="I30" s="16">
        <f>VLOOKUP(B30,'[2]Brokers'!$B$7:$M$61,12,0)</f>
        <v>0</v>
      </c>
      <c r="J30" s="16">
        <v>0</v>
      </c>
      <c r="K30" s="16">
        <v>0</v>
      </c>
      <c r="L30" s="16">
        <f>VLOOKUP(B30,'[2]Brokers'!$B$7:$R$61,17,0)</f>
        <v>0</v>
      </c>
      <c r="M30" s="24">
        <f>VLOOKUP(B30,'[2]Brokers'!$B$7:$T$61,19,0)</f>
        <v>361015677.35</v>
      </c>
      <c r="N30" s="24">
        <v>1108068604.94</v>
      </c>
      <c r="O30" s="28">
        <f t="shared" si="0"/>
        <v>0.0025563035895139843</v>
      </c>
      <c r="R30" s="20"/>
    </row>
    <row r="31" spans="1:18" ht="15">
      <c r="A31" s="27">
        <f t="shared" si="1"/>
        <v>16</v>
      </c>
      <c r="B31" s="12" t="s">
        <v>56</v>
      </c>
      <c r="C31" s="13" t="s">
        <v>57</v>
      </c>
      <c r="D31" s="14" t="s">
        <v>14</v>
      </c>
      <c r="E31" s="15"/>
      <c r="F31" s="15"/>
      <c r="G31" s="16">
        <f>VLOOKUP(B31,'[1]Brokers'!$B$7:$H$61,7,0)</f>
        <v>24344220.8</v>
      </c>
      <c r="H31" s="16">
        <v>0</v>
      </c>
      <c r="I31" s="16">
        <f>VLOOKUP(B31,'[2]Brokers'!$B$7:$M$61,12,0)</f>
        <v>0</v>
      </c>
      <c r="J31" s="16">
        <v>0</v>
      </c>
      <c r="K31" s="16">
        <v>0</v>
      </c>
      <c r="L31" s="16">
        <f>VLOOKUP(B31,'[2]Brokers'!$B$7:$R$61,17,0)</f>
        <v>0</v>
      </c>
      <c r="M31" s="24">
        <f>VLOOKUP(B31,'[2]Brokers'!$B$7:$T$61,19,0)</f>
        <v>24344220.8</v>
      </c>
      <c r="N31" s="24">
        <v>1025544734.99</v>
      </c>
      <c r="O31" s="28">
        <f t="shared" si="0"/>
        <v>0.0023659218170918755</v>
      </c>
      <c r="R31" s="20"/>
    </row>
    <row r="32" spans="1:18" ht="15">
      <c r="A32" s="27">
        <f t="shared" si="1"/>
        <v>17</v>
      </c>
      <c r="B32" s="12" t="s">
        <v>34</v>
      </c>
      <c r="C32" s="13" t="s">
        <v>35</v>
      </c>
      <c r="D32" s="14" t="s">
        <v>14</v>
      </c>
      <c r="E32" s="15" t="s">
        <v>14</v>
      </c>
      <c r="F32" s="15" t="s">
        <v>14</v>
      </c>
      <c r="G32" s="16">
        <f>VLOOKUP(B32,'[1]Brokers'!$B$7:$H$61,7,0)</f>
        <v>141384210.93</v>
      </c>
      <c r="H32" s="16">
        <v>0</v>
      </c>
      <c r="I32" s="16">
        <f>VLOOKUP(B32,'[2]Brokers'!$B$7:$M$61,12,0)</f>
        <v>0</v>
      </c>
      <c r="J32" s="16">
        <v>0</v>
      </c>
      <c r="K32" s="16">
        <v>0</v>
      </c>
      <c r="L32" s="16">
        <f>VLOOKUP(B32,'[2]Brokers'!$B$7:$R$61,17,0)</f>
        <v>0</v>
      </c>
      <c r="M32" s="24">
        <f>VLOOKUP(B32,'[2]Brokers'!$B$7:$T$61,19,0)</f>
        <v>141384210.93</v>
      </c>
      <c r="N32" s="24">
        <v>778395816.03</v>
      </c>
      <c r="O32" s="28">
        <f t="shared" si="0"/>
        <v>0.0017957516436339254</v>
      </c>
      <c r="R32" s="20"/>
    </row>
    <row r="33" spans="1:18" ht="15">
      <c r="A33" s="27">
        <f t="shared" si="1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VLOOKUP(B33,'[1]Brokers'!$B$7:$H$61,7,0)</f>
        <v>69309528.18</v>
      </c>
      <c r="H33" s="16">
        <v>0</v>
      </c>
      <c r="I33" s="16">
        <f>VLOOKUP(B33,'[2]Brokers'!$B$7:$M$61,12,0)</f>
        <v>0</v>
      </c>
      <c r="J33" s="16">
        <v>0</v>
      </c>
      <c r="K33" s="16">
        <v>0</v>
      </c>
      <c r="L33" s="16">
        <f>VLOOKUP(B33,'[2]Brokers'!$B$7:$R$61,17,0)</f>
        <v>0</v>
      </c>
      <c r="M33" s="24">
        <f>VLOOKUP(B33,'[2]Brokers'!$B$7:$T$61,19,0)</f>
        <v>69309528.18</v>
      </c>
      <c r="N33" s="24">
        <v>766725250.09</v>
      </c>
      <c r="O33" s="28">
        <f t="shared" si="0"/>
        <v>0.001768827760517774</v>
      </c>
      <c r="R33" s="20"/>
    </row>
    <row r="34" spans="1:18" ht="15">
      <c r="A34" s="27">
        <f t="shared" si="1"/>
        <v>19</v>
      </c>
      <c r="B34" s="12" t="s">
        <v>103</v>
      </c>
      <c r="C34" s="13" t="s">
        <v>102</v>
      </c>
      <c r="D34" s="14" t="s">
        <v>14</v>
      </c>
      <c r="E34" s="15"/>
      <c r="F34" s="15"/>
      <c r="G34" s="16">
        <f>VLOOKUP(B34,'[1]Brokers'!$B$7:$H$61,7,0)</f>
        <v>0</v>
      </c>
      <c r="H34" s="16">
        <v>0</v>
      </c>
      <c r="I34" s="16">
        <f>VLOOKUP(B34,'[2]Brokers'!$B$7:$M$61,12,0)</f>
        <v>0</v>
      </c>
      <c r="J34" s="16">
        <v>0</v>
      </c>
      <c r="K34" s="16"/>
      <c r="L34" s="16">
        <f>VLOOKUP(B34,'[2]Brokers'!$B$7:$R$61,17,0)</f>
        <v>0</v>
      </c>
      <c r="M34" s="24">
        <f>VLOOKUP(B34,'[2]Brokers'!$B$7:$T$61,19,0)</f>
        <v>0</v>
      </c>
      <c r="N34" s="24">
        <v>691129434</v>
      </c>
      <c r="O34" s="28">
        <f t="shared" si="0"/>
        <v>0.0015944289415623627</v>
      </c>
      <c r="R34" s="20"/>
    </row>
    <row r="35" spans="1:18" ht="15">
      <c r="A35" s="27">
        <f t="shared" si="1"/>
        <v>20</v>
      </c>
      <c r="B35" s="12" t="s">
        <v>76</v>
      </c>
      <c r="C35" s="13" t="s">
        <v>77</v>
      </c>
      <c r="D35" s="14" t="s">
        <v>14</v>
      </c>
      <c r="E35" s="15"/>
      <c r="F35" s="15"/>
      <c r="G35" s="16">
        <f>VLOOKUP(B35,'[1]Brokers'!$B$7:$H$61,7,0)</f>
        <v>1659456.5</v>
      </c>
      <c r="H35" s="16">
        <v>0</v>
      </c>
      <c r="I35" s="16">
        <f>VLOOKUP(B35,'[2]Brokers'!$B$7:$M$61,12,0)</f>
        <v>0</v>
      </c>
      <c r="J35" s="16">
        <v>0</v>
      </c>
      <c r="K35" s="16">
        <v>0</v>
      </c>
      <c r="L35" s="16">
        <f>VLOOKUP(B35,'[2]Brokers'!$B$7:$R$61,17,0)</f>
        <v>0</v>
      </c>
      <c r="M35" s="24">
        <f>VLOOKUP(B35,'[2]Brokers'!$B$7:$T$61,19,0)</f>
        <v>1659456.5</v>
      </c>
      <c r="N35" s="24">
        <v>636245852.3</v>
      </c>
      <c r="O35" s="28">
        <f t="shared" si="0"/>
        <v>0.0014678130476731112</v>
      </c>
      <c r="R35" s="20"/>
    </row>
    <row r="36" spans="1:18" ht="15">
      <c r="A36" s="27">
        <f t="shared" si="1"/>
        <v>21</v>
      </c>
      <c r="B36" s="12" t="s">
        <v>29</v>
      </c>
      <c r="C36" s="13" t="s">
        <v>30</v>
      </c>
      <c r="D36" s="14" t="s">
        <v>14</v>
      </c>
      <c r="E36" s="15" t="s">
        <v>14</v>
      </c>
      <c r="F36" s="15"/>
      <c r="G36" s="16">
        <f>VLOOKUP(B36,'[1]Brokers'!$B$7:$H$61,7,0)</f>
        <v>23946439.89</v>
      </c>
      <c r="H36" s="16">
        <v>0</v>
      </c>
      <c r="I36" s="16">
        <f>VLOOKUP(B36,'[2]Brokers'!$B$7:$M$61,12,0)</f>
        <v>0</v>
      </c>
      <c r="J36" s="16">
        <v>0</v>
      </c>
      <c r="K36" s="16">
        <v>0</v>
      </c>
      <c r="L36" s="16">
        <f>VLOOKUP(B36,'[2]Brokers'!$B$7:$R$61,17,0)</f>
        <v>267100000</v>
      </c>
      <c r="M36" s="24">
        <f>VLOOKUP(B36,'[2]Brokers'!$B$7:$T$61,19,0)</f>
        <v>291046439.89</v>
      </c>
      <c r="N36" s="24">
        <v>623446150.62</v>
      </c>
      <c r="O36" s="28">
        <f t="shared" si="0"/>
        <v>0.0014382842592899554</v>
      </c>
      <c r="R36" s="20"/>
    </row>
    <row r="37" spans="1:18" ht="15">
      <c r="A37" s="27">
        <f t="shared" si="1"/>
        <v>22</v>
      </c>
      <c r="B37" s="12" t="s">
        <v>78</v>
      </c>
      <c r="C37" s="13" t="s">
        <v>79</v>
      </c>
      <c r="D37" s="14" t="s">
        <v>14</v>
      </c>
      <c r="E37" s="15" t="s">
        <v>14</v>
      </c>
      <c r="F37" s="15"/>
      <c r="G37" s="16">
        <f>VLOOKUP(B37,'[1]Brokers'!$B$7:$H$61,7,0)</f>
        <v>10230420</v>
      </c>
      <c r="H37" s="16">
        <v>0</v>
      </c>
      <c r="I37" s="16">
        <f>VLOOKUP(B37,'[2]Brokers'!$B$7:$M$61,12,0)</f>
        <v>0</v>
      </c>
      <c r="J37" s="16">
        <v>0</v>
      </c>
      <c r="K37" s="16">
        <v>0</v>
      </c>
      <c r="L37" s="16">
        <v>34200000</v>
      </c>
      <c r="M37" s="24">
        <v>44430420</v>
      </c>
      <c r="N37" s="24">
        <v>438089671.15</v>
      </c>
      <c r="O37" s="28">
        <f t="shared" si="0"/>
        <v>0.0010106686480395191</v>
      </c>
      <c r="R37" s="20"/>
    </row>
    <row r="38" spans="1:18" ht="15">
      <c r="A38" s="27">
        <f t="shared" si="1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53146891.12</v>
      </c>
      <c r="H38" s="16">
        <v>0</v>
      </c>
      <c r="I38" s="16">
        <f>VLOOKUP(B38,'[2]Brokers'!$B$7:$M$61,12,0)</f>
        <v>3120500</v>
      </c>
      <c r="J38" s="16">
        <v>0</v>
      </c>
      <c r="K38" s="16">
        <v>0</v>
      </c>
      <c r="L38" s="16">
        <f>VLOOKUP(B38,'[2]Brokers'!$B$7:$R$61,17,0)</f>
        <v>0</v>
      </c>
      <c r="M38" s="24">
        <f>VLOOKUP(B38,'[2]Brokers'!$B$7:$T$61,19,0)</f>
        <v>56267391.12</v>
      </c>
      <c r="N38" s="24">
        <v>396170002.58</v>
      </c>
      <c r="O38" s="28">
        <f t="shared" si="0"/>
        <v>0.0009139603767655306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22292375.96</v>
      </c>
      <c r="H39" s="16">
        <v>0</v>
      </c>
      <c r="I39" s="16">
        <f>VLOOKUP(B39,'[2]Brokers'!$B$7:$M$61,12,0)</f>
        <v>122819034.8</v>
      </c>
      <c r="J39" s="16">
        <v>0</v>
      </c>
      <c r="K39" s="16">
        <v>0</v>
      </c>
      <c r="L39" s="16">
        <f>VLOOKUP(B39,'[2]Brokers'!$B$7:$R$61,17,0)</f>
        <v>0</v>
      </c>
      <c r="M39" s="24">
        <f>VLOOKUP(B39,'[2]Brokers'!$B$7:$T$61,19,0)</f>
        <v>145111410.76</v>
      </c>
      <c r="N39" s="24">
        <v>364651428.18</v>
      </c>
      <c r="O39" s="28">
        <f t="shared" si="0"/>
        <v>0.0008412473294723567</v>
      </c>
      <c r="P39" s="1"/>
      <c r="R39" s="20"/>
    </row>
    <row r="40" spans="1:18" ht="1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VLOOKUP(B40,'[1]Brokers'!$B$7:$H$61,7,0)</f>
        <v>32473355.869999997</v>
      </c>
      <c r="H40" s="16">
        <v>0</v>
      </c>
      <c r="I40" s="16">
        <f>VLOOKUP(B40,'[2]Brokers'!$B$7:$M$61,12,0)</f>
        <v>1012000</v>
      </c>
      <c r="J40" s="16">
        <v>0</v>
      </c>
      <c r="K40" s="16">
        <v>0</v>
      </c>
      <c r="L40" s="16">
        <f>VLOOKUP(B40,'[2]Brokers'!$B$7:$R$61,17,0)</f>
        <v>0</v>
      </c>
      <c r="M40" s="24">
        <f>VLOOKUP(B40,'[2]Brokers'!$B$7:$T$61,19,0)</f>
        <v>33485355.869999997</v>
      </c>
      <c r="N40" s="24">
        <v>217091892.62</v>
      </c>
      <c r="O40" s="28">
        <f t="shared" si="0"/>
        <v>0.0005008289034494756</v>
      </c>
      <c r="R40" s="20"/>
    </row>
    <row r="41" spans="1:18" ht="15">
      <c r="A41" s="27">
        <f t="shared" si="1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VLOOKUP(B41,'[1]Brokers'!$B$7:$H$61,7,0)</f>
        <v>23222250.990000002</v>
      </c>
      <c r="H41" s="16">
        <v>0</v>
      </c>
      <c r="I41" s="16">
        <f>VLOOKUP(B41,'[2]Brokers'!$B$7:$M$61,12,0)</f>
        <v>0</v>
      </c>
      <c r="J41" s="16">
        <v>0</v>
      </c>
      <c r="K41" s="16">
        <v>0</v>
      </c>
      <c r="L41" s="16">
        <f>VLOOKUP(B41,'[2]Brokers'!$B$7:$R$61,17,0)</f>
        <v>0</v>
      </c>
      <c r="M41" s="24">
        <f>VLOOKUP(B41,'[2]Brokers'!$B$7:$T$61,19,0)</f>
        <v>23222250.990000002</v>
      </c>
      <c r="N41" s="24">
        <v>174021766.41</v>
      </c>
      <c r="O41" s="28">
        <f t="shared" si="0"/>
        <v>0.0004014665374907315</v>
      </c>
      <c r="R41" s="20"/>
    </row>
    <row r="42" spans="1:18" ht="15">
      <c r="A42" s="27">
        <f t="shared" si="1"/>
        <v>27</v>
      </c>
      <c r="B42" s="12" t="s">
        <v>68</v>
      </c>
      <c r="C42" s="13" t="s">
        <v>69</v>
      </c>
      <c r="D42" s="14" t="s">
        <v>14</v>
      </c>
      <c r="E42" s="15"/>
      <c r="F42" s="15"/>
      <c r="G42" s="16">
        <f>VLOOKUP(B42,'[1]Brokers'!$B$7:$H$61,7,0)</f>
        <v>133990469.78</v>
      </c>
      <c r="H42" s="16">
        <v>0</v>
      </c>
      <c r="I42" s="16">
        <f>VLOOKUP(B42,'[2]Brokers'!$B$7:$M$61,12,0)</f>
        <v>0</v>
      </c>
      <c r="J42" s="16">
        <v>0</v>
      </c>
      <c r="K42" s="16">
        <v>0</v>
      </c>
      <c r="L42" s="16">
        <f>VLOOKUP(B42,'[2]Brokers'!$B$7:$R$61,17,0)</f>
        <v>0</v>
      </c>
      <c r="M42" s="24">
        <f>VLOOKUP(B42,'[2]Brokers'!$B$7:$T$61,19,0)</f>
        <v>133990469.78</v>
      </c>
      <c r="N42" s="24">
        <v>173393027.2</v>
      </c>
      <c r="O42" s="28">
        <f t="shared" si="0"/>
        <v>0.0004000160421944784</v>
      </c>
      <c r="R42" s="20"/>
    </row>
    <row r="43" spans="1:18" ht="15">
      <c r="A43" s="27">
        <f t="shared" si="1"/>
        <v>28</v>
      </c>
      <c r="B43" s="12" t="s">
        <v>54</v>
      </c>
      <c r="C43" s="13" t="s">
        <v>55</v>
      </c>
      <c r="D43" s="14" t="s">
        <v>14</v>
      </c>
      <c r="E43" s="15" t="s">
        <v>14</v>
      </c>
      <c r="F43" s="15"/>
      <c r="G43" s="16">
        <f>VLOOKUP(B43,'[1]Brokers'!$B$7:$H$61,7,0)</f>
        <v>0</v>
      </c>
      <c r="H43" s="16">
        <v>0</v>
      </c>
      <c r="I43" s="16">
        <f>VLOOKUP(B43,'[2]Brokers'!$B$7:$M$61,12,0)</f>
        <v>0</v>
      </c>
      <c r="J43" s="16">
        <v>0</v>
      </c>
      <c r="K43" s="16">
        <v>0</v>
      </c>
      <c r="L43" s="16">
        <f>VLOOKUP(B43,'[2]Brokers'!$B$7:$R$61,17,0)</f>
        <v>0</v>
      </c>
      <c r="M43" s="24">
        <f>VLOOKUP(B43,'[2]Brokers'!$B$7:$T$61,19,0)</f>
        <v>0</v>
      </c>
      <c r="N43" s="24">
        <v>131506495.92</v>
      </c>
      <c r="O43" s="28">
        <f t="shared" si="0"/>
        <v>0.0003033842183290674</v>
      </c>
      <c r="R43" s="20"/>
    </row>
    <row r="44" spans="1:18" ht="15">
      <c r="A44" s="27">
        <f t="shared" si="1"/>
        <v>29</v>
      </c>
      <c r="B44" s="12" t="s">
        <v>72</v>
      </c>
      <c r="C44" s="13" t="s">
        <v>73</v>
      </c>
      <c r="D44" s="14" t="s">
        <v>14</v>
      </c>
      <c r="E44" s="15"/>
      <c r="F44" s="15"/>
      <c r="G44" s="16">
        <f>VLOOKUP(B44,'[1]Brokers'!$B$7:$H$61,7,0)</f>
        <v>833752</v>
      </c>
      <c r="H44" s="16">
        <v>0</v>
      </c>
      <c r="I44" s="16">
        <f>VLOOKUP(B44,'[2]Brokers'!$B$7:$M$61,12,0)</f>
        <v>0</v>
      </c>
      <c r="J44" s="16">
        <v>0</v>
      </c>
      <c r="K44" s="16">
        <v>0</v>
      </c>
      <c r="L44" s="16">
        <f>VLOOKUP(B44,'[2]Brokers'!$B$7:$R$61,17,0)</f>
        <v>0</v>
      </c>
      <c r="M44" s="24">
        <f>VLOOKUP(B44,'[2]Brokers'!$B$7:$T$61,19,0)</f>
        <v>833752</v>
      </c>
      <c r="N44" s="24">
        <v>125428349.38</v>
      </c>
      <c r="O44" s="28">
        <f t="shared" si="0"/>
        <v>0.0002893619928562725</v>
      </c>
      <c r="R44" s="20"/>
    </row>
    <row r="45" spans="1:18" ht="15">
      <c r="A45" s="27">
        <f t="shared" si="1"/>
        <v>30</v>
      </c>
      <c r="B45" s="12" t="s">
        <v>66</v>
      </c>
      <c r="C45" s="13" t="s">
        <v>67</v>
      </c>
      <c r="D45" s="14" t="s">
        <v>14</v>
      </c>
      <c r="E45" s="15"/>
      <c r="F45" s="15"/>
      <c r="G45" s="16">
        <f>VLOOKUP(B45,'[1]Brokers'!$B$7:$H$61,7,0)</f>
        <v>20299811.8</v>
      </c>
      <c r="H45" s="16">
        <v>0</v>
      </c>
      <c r="I45" s="16">
        <f>VLOOKUP(B45,'[2]Brokers'!$B$7:$M$61,12,0)</f>
        <v>0</v>
      </c>
      <c r="J45" s="16">
        <v>0</v>
      </c>
      <c r="K45" s="16">
        <v>0</v>
      </c>
      <c r="L45" s="16">
        <f>VLOOKUP(B45,'[2]Brokers'!$B$7:$R$61,17,0)</f>
        <v>0</v>
      </c>
      <c r="M45" s="24">
        <f>VLOOKUP(B45,'[2]Brokers'!$B$7:$T$61,19,0)</f>
        <v>20299811.8</v>
      </c>
      <c r="N45" s="24">
        <v>106830869.09</v>
      </c>
      <c r="O45" s="28">
        <f t="shared" si="0"/>
        <v>0.0002464577851120085</v>
      </c>
      <c r="R45" s="20"/>
    </row>
    <row r="46" spans="1:18" ht="15">
      <c r="A46" s="27">
        <f t="shared" si="1"/>
        <v>31</v>
      </c>
      <c r="B46" s="12" t="s">
        <v>52</v>
      </c>
      <c r="C46" s="13" t="s">
        <v>53</v>
      </c>
      <c r="D46" s="14" t="s">
        <v>14</v>
      </c>
      <c r="E46" s="15"/>
      <c r="F46" s="15"/>
      <c r="G46" s="16">
        <f>VLOOKUP(B46,'[1]Brokers'!$B$7:$H$61,7,0)</f>
        <v>33118255.39</v>
      </c>
      <c r="H46" s="16">
        <v>0</v>
      </c>
      <c r="I46" s="16">
        <f>VLOOKUP(B46,'[2]Brokers'!$B$7:$M$61,12,0)</f>
        <v>0</v>
      </c>
      <c r="J46" s="16">
        <v>0</v>
      </c>
      <c r="K46" s="16">
        <v>0</v>
      </c>
      <c r="L46" s="16">
        <f>VLOOKUP(B46,'[2]Brokers'!$B$7:$R$61,17,0)</f>
        <v>0</v>
      </c>
      <c r="M46" s="24">
        <f>VLOOKUP(B46,'[2]Brokers'!$B$7:$T$61,19,0)</f>
        <v>33118255.39</v>
      </c>
      <c r="N46" s="24">
        <v>96985783.57</v>
      </c>
      <c r="O46" s="28">
        <f t="shared" si="0"/>
        <v>0.00022374526772666939</v>
      </c>
      <c r="R46" s="20"/>
    </row>
    <row r="47" spans="1:18" ht="15">
      <c r="A47" s="27">
        <f t="shared" si="1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VLOOKUP(B47,'[1]Brokers'!$B$7:$H$61,7,0)</f>
        <v>1490064.89</v>
      </c>
      <c r="H47" s="16">
        <v>0</v>
      </c>
      <c r="I47" s="16">
        <f>VLOOKUP(B47,'[2]Brokers'!$B$7:$M$61,12,0)</f>
        <v>0</v>
      </c>
      <c r="J47" s="16">
        <v>0</v>
      </c>
      <c r="K47" s="16">
        <v>0</v>
      </c>
      <c r="L47" s="16">
        <f>VLOOKUP(B47,'[2]Brokers'!$B$7:$R$61,17,0)</f>
        <v>0</v>
      </c>
      <c r="M47" s="24">
        <f>VLOOKUP(B47,'[2]Brokers'!$B$7:$T$61,19,0)</f>
        <v>1490064.89</v>
      </c>
      <c r="N47" s="24">
        <v>87797469.48</v>
      </c>
      <c r="O47" s="28">
        <f t="shared" si="0"/>
        <v>0.00020254791569888523</v>
      </c>
      <c r="R47" s="20"/>
    </row>
    <row r="48" spans="1:18" ht="15">
      <c r="A48" s="27">
        <f t="shared" si="1"/>
        <v>33</v>
      </c>
      <c r="B48" s="12" t="s">
        <v>89</v>
      </c>
      <c r="C48" s="13" t="s">
        <v>90</v>
      </c>
      <c r="D48" s="14" t="s">
        <v>14</v>
      </c>
      <c r="E48" s="15" t="s">
        <v>14</v>
      </c>
      <c r="F48" s="15" t="s">
        <v>14</v>
      </c>
      <c r="G48" s="16">
        <f>VLOOKUP(B48,'[1]Brokers'!$B$7:$H$61,7,0)</f>
        <v>988000</v>
      </c>
      <c r="H48" s="16">
        <v>0</v>
      </c>
      <c r="I48" s="16">
        <f>VLOOKUP(B48,'[2]Brokers'!$B$7:$M$61,12,0)</f>
        <v>0</v>
      </c>
      <c r="J48" s="16">
        <v>0</v>
      </c>
      <c r="K48" s="16">
        <v>0</v>
      </c>
      <c r="L48" s="16">
        <f>VLOOKUP(B48,'[2]Brokers'!$B$7:$R$61,17,0)</f>
        <v>0</v>
      </c>
      <c r="M48" s="24">
        <f>VLOOKUP(B48,'[2]Brokers'!$B$7:$T$61,19,0)</f>
        <v>988000</v>
      </c>
      <c r="N48" s="24">
        <v>83188423.6</v>
      </c>
      <c r="O48" s="28">
        <f aca="true" t="shared" si="2" ref="O48:O79">N48/$N$70</f>
        <v>0.00019191489128618053</v>
      </c>
      <c r="R48" s="20"/>
    </row>
    <row r="49" spans="1:18" ht="1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VLOOKUP(B49,'[1]Brokers'!$B$7:$H$61,7,0)</f>
        <v>3089628.38</v>
      </c>
      <c r="H49" s="16">
        <v>0</v>
      </c>
      <c r="I49" s="16">
        <f>VLOOKUP(B49,'[2]Brokers'!$B$7:$M$61,12,0)</f>
        <v>0</v>
      </c>
      <c r="J49" s="16">
        <v>0</v>
      </c>
      <c r="K49" s="16">
        <v>0</v>
      </c>
      <c r="L49" s="16">
        <f>VLOOKUP(B49,'[2]Brokers'!$B$7:$R$61,17,0)</f>
        <v>0</v>
      </c>
      <c r="M49" s="24">
        <f>VLOOKUP(B49,'[2]Brokers'!$B$7:$T$61,19,0)</f>
        <v>3089628.38</v>
      </c>
      <c r="N49" s="24">
        <v>80120580.2</v>
      </c>
      <c r="O49" s="28">
        <f t="shared" si="2"/>
        <v>0.00018483740613722496</v>
      </c>
      <c r="R49" s="20"/>
    </row>
    <row r="50" spans="1:18" ht="15">
      <c r="A50" s="27">
        <f t="shared" si="1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VLOOKUP(B50,'[1]Brokers'!$B$7:$H$61,7,0)</f>
        <v>8761394.1</v>
      </c>
      <c r="H50" s="16">
        <v>0</v>
      </c>
      <c r="I50" s="16">
        <f>VLOOKUP(B50,'[2]Brokers'!$B$7:$M$61,12,0)</f>
        <v>0</v>
      </c>
      <c r="J50" s="16">
        <v>0</v>
      </c>
      <c r="K50" s="16">
        <v>0</v>
      </c>
      <c r="L50" s="16">
        <f>VLOOKUP(B50,'[2]Brokers'!$B$7:$R$61,17,0)</f>
        <v>0</v>
      </c>
      <c r="M50" s="24">
        <f>VLOOKUP(B50,'[2]Brokers'!$B$7:$T$61,19,0)</f>
        <v>8761394.1</v>
      </c>
      <c r="N50" s="24">
        <v>70554422.76</v>
      </c>
      <c r="O50" s="28">
        <f t="shared" si="2"/>
        <v>0.00016276837314350338</v>
      </c>
      <c r="R50" s="20"/>
    </row>
    <row r="51" spans="1:18" ht="1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13766433</v>
      </c>
      <c r="H51" s="16">
        <v>0</v>
      </c>
      <c r="I51" s="16">
        <f>VLOOKUP(B51,'[2]Brokers'!$B$7:$M$61,12,0)</f>
        <v>0</v>
      </c>
      <c r="J51" s="16">
        <v>0</v>
      </c>
      <c r="K51" s="16">
        <v>0</v>
      </c>
      <c r="L51" s="16">
        <f>VLOOKUP(B51,'[2]Brokers'!$B$7:$R$61,17,0)</f>
        <v>1000000</v>
      </c>
      <c r="M51" s="24">
        <f>VLOOKUP(B51,'[2]Brokers'!$B$7:$T$61,19,0)</f>
        <v>14766433</v>
      </c>
      <c r="N51" s="24">
        <v>59928039.11</v>
      </c>
      <c r="O51" s="28">
        <f t="shared" si="2"/>
        <v>0.00013825340850418067</v>
      </c>
      <c r="R51" s="20"/>
    </row>
    <row r="52" spans="1:18" ht="15">
      <c r="A52" s="27">
        <f t="shared" si="1"/>
        <v>37</v>
      </c>
      <c r="B52" s="12" t="s">
        <v>93</v>
      </c>
      <c r="C52" s="13" t="s">
        <v>94</v>
      </c>
      <c r="D52" s="14" t="s">
        <v>14</v>
      </c>
      <c r="E52" s="15"/>
      <c r="F52" s="15"/>
      <c r="G52" s="16">
        <f>VLOOKUP(B52,'[1]Brokers'!$B$7:$H$61,7,0)</f>
        <v>0</v>
      </c>
      <c r="H52" s="16">
        <v>0</v>
      </c>
      <c r="I52" s="16">
        <f>VLOOKUP(B52,'[2]Brokers'!$B$7:$M$61,12,0)</f>
        <v>0</v>
      </c>
      <c r="J52" s="16">
        <v>0</v>
      </c>
      <c r="K52" s="16">
        <v>0</v>
      </c>
      <c r="L52" s="16">
        <f>VLOOKUP(B52,'[2]Brokers'!$B$7:$R$61,17,0)</f>
        <v>0</v>
      </c>
      <c r="M52" s="24">
        <f>VLOOKUP(B52,'[2]Brokers'!$B$7:$T$61,19,0)</f>
        <v>0</v>
      </c>
      <c r="N52" s="24">
        <v>41342093.46</v>
      </c>
      <c r="O52" s="28">
        <f t="shared" si="2"/>
        <v>9.537581106319961E-05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1989838.77</v>
      </c>
      <c r="H53" s="16">
        <v>0</v>
      </c>
      <c r="I53" s="16">
        <f>VLOOKUP(B53,'[2]Brokers'!$B$7:$M$61,12,0)</f>
        <v>0</v>
      </c>
      <c r="J53" s="16">
        <v>0</v>
      </c>
      <c r="K53" s="16">
        <v>0</v>
      </c>
      <c r="L53" s="16">
        <f>VLOOKUP(B53,'[2]Brokers'!$B$7:$R$61,17,0)</f>
        <v>0</v>
      </c>
      <c r="M53" s="24">
        <f>VLOOKUP(B53,'[2]Brokers'!$B$7:$T$61,19,0)</f>
        <v>1989838.77</v>
      </c>
      <c r="N53" s="24">
        <v>41215843.13</v>
      </c>
      <c r="O53" s="28">
        <f t="shared" si="2"/>
        <v>9.508455276897712E-05</v>
      </c>
      <c r="R53" s="20"/>
    </row>
    <row r="54" spans="1:18" ht="1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VLOOKUP(B54,'[1]Brokers'!$B$7:$H$61,7,0)</f>
        <v>132217.37</v>
      </c>
      <c r="H54" s="16">
        <v>0</v>
      </c>
      <c r="I54" s="16">
        <f>VLOOKUP(B54,'[2]Brokers'!$B$7:$M$61,12,0)</f>
        <v>0</v>
      </c>
      <c r="J54" s="16">
        <v>0</v>
      </c>
      <c r="K54" s="16">
        <v>0</v>
      </c>
      <c r="L54" s="16">
        <f>VLOOKUP(B54,'[2]Brokers'!$B$7:$R$61,17,0)</f>
        <v>1000000</v>
      </c>
      <c r="M54" s="24">
        <f>VLOOKUP(B54,'[2]Brokers'!$B$7:$T$61,19,0)</f>
        <v>1132217.37</v>
      </c>
      <c r="N54" s="24">
        <v>38466298.29</v>
      </c>
      <c r="O54" s="28">
        <f t="shared" si="2"/>
        <v>8.874137932945687E-05</v>
      </c>
      <c r="R54" s="20"/>
    </row>
    <row r="55" spans="1:18" ht="15">
      <c r="A55" s="27">
        <f t="shared" si="1"/>
        <v>40</v>
      </c>
      <c r="B55" s="12" t="s">
        <v>109</v>
      </c>
      <c r="C55" s="13" t="s">
        <v>110</v>
      </c>
      <c r="D55" s="14" t="s">
        <v>14</v>
      </c>
      <c r="E55" s="15"/>
      <c r="F55" s="15"/>
      <c r="G55" s="16">
        <f>VLOOKUP(B55,'[1]Brokers'!$B$7:$H$61,7,0)</f>
        <v>8890184.8</v>
      </c>
      <c r="H55" s="16">
        <v>0</v>
      </c>
      <c r="I55" s="16">
        <f>VLOOKUP(B55,'[2]Brokers'!$B$7:$M$61,12,0)</f>
        <v>0</v>
      </c>
      <c r="J55" s="16">
        <v>0</v>
      </c>
      <c r="K55" s="16"/>
      <c r="L55" s="16">
        <f>VLOOKUP(B55,'[2]Brokers'!$B$7:$R$61,17,0)</f>
        <v>500000</v>
      </c>
      <c r="M55" s="24">
        <f>VLOOKUP(B55,'[2]Brokers'!$B$7:$T$61,19,0)</f>
        <v>9390184.8</v>
      </c>
      <c r="N55" s="24">
        <v>33601072.31</v>
      </c>
      <c r="O55" s="28">
        <f t="shared" si="2"/>
        <v>7.751734989569801E-05</v>
      </c>
      <c r="R55" s="20"/>
    </row>
    <row r="56" spans="1:18" s="18" customFormat="1" ht="15">
      <c r="A56" s="27">
        <f t="shared" si="1"/>
        <v>41</v>
      </c>
      <c r="B56" s="12" t="s">
        <v>112</v>
      </c>
      <c r="C56" s="13" t="s">
        <v>111</v>
      </c>
      <c r="D56" s="14" t="s">
        <v>14</v>
      </c>
      <c r="E56" s="15"/>
      <c r="F56" s="15"/>
      <c r="G56" s="16">
        <f>VLOOKUP(B56,'[1]Brokers'!$B$7:$H$61,7,0)</f>
        <v>2026872</v>
      </c>
      <c r="H56" s="16">
        <v>0</v>
      </c>
      <c r="I56" s="16">
        <f>VLOOKUP(B56,'[2]Brokers'!$B$7:$M$61,12,0)</f>
        <v>0</v>
      </c>
      <c r="J56" s="16">
        <v>0</v>
      </c>
      <c r="K56" s="16">
        <v>0</v>
      </c>
      <c r="L56" s="16">
        <f>VLOOKUP(B56,'[2]Brokers'!$B$7:$R$61,17,0)</f>
        <v>0</v>
      </c>
      <c r="M56" s="24">
        <f>VLOOKUP(B56,'[2]Brokers'!$B$7:$T$61,19,0)</f>
        <v>2026872</v>
      </c>
      <c r="N56" s="24">
        <v>33600130.2</v>
      </c>
      <c r="O56" s="28">
        <f t="shared" si="2"/>
        <v>7.75151764570102E-05</v>
      </c>
      <c r="P56" s="17"/>
      <c r="R56" s="20"/>
    </row>
    <row r="57" spans="1:18" ht="15">
      <c r="A57" s="27">
        <f t="shared" si="1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VLOOKUP(B57,'[1]Brokers'!$B$7:$H$61,7,0)</f>
        <v>2529046</v>
      </c>
      <c r="H57" s="16">
        <v>0</v>
      </c>
      <c r="I57" s="16">
        <f>VLOOKUP(B57,'[2]Brokers'!$B$7:$M$61,12,0)</f>
        <v>0</v>
      </c>
      <c r="J57" s="16">
        <v>0</v>
      </c>
      <c r="K57" s="16">
        <v>0</v>
      </c>
      <c r="L57" s="16">
        <f>VLOOKUP(B57,'[2]Brokers'!$B$7:$R$61,17,0)</f>
        <v>0</v>
      </c>
      <c r="M57" s="24">
        <f>VLOOKUP(B57,'[2]Brokers'!$B$7:$T$61,19,0)</f>
        <v>2529046</v>
      </c>
      <c r="N57" s="24">
        <v>18750053.59</v>
      </c>
      <c r="O57" s="28">
        <f t="shared" si="2"/>
        <v>4.325619287651592E-05</v>
      </c>
      <c r="R57" s="20"/>
    </row>
    <row r="58" spans="1:18" ht="15">
      <c r="A58" s="27">
        <f t="shared" si="1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VLOOKUP(B58,'[1]Brokers'!$B$7:$H$61,7,0)</f>
        <v>4491214.5</v>
      </c>
      <c r="H58" s="16">
        <v>0</v>
      </c>
      <c r="I58" s="16">
        <f>VLOOKUP(B58,'[2]Brokers'!$B$7:$M$61,12,0)</f>
        <v>0</v>
      </c>
      <c r="J58" s="16">
        <v>0</v>
      </c>
      <c r="K58" s="16">
        <v>0</v>
      </c>
      <c r="L58" s="16">
        <f>VLOOKUP(B58,'[2]Brokers'!$B$7:$R$61,17,0)</f>
        <v>0</v>
      </c>
      <c r="M58" s="24">
        <f>VLOOKUP(B58,'[2]Brokers'!$B$7:$T$61,19,0)</f>
        <v>4491214.5</v>
      </c>
      <c r="N58" s="24">
        <v>18727201.04</v>
      </c>
      <c r="O58" s="28">
        <f t="shared" si="2"/>
        <v>4.3203472263970714E-05</v>
      </c>
      <c r="R58" s="20"/>
    </row>
    <row r="59" spans="1:18" ht="15">
      <c r="A59" s="27">
        <f t="shared" si="1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VLOOKUP(B59,'[1]Brokers'!$B$7:$H$61,7,0)</f>
        <v>0</v>
      </c>
      <c r="H59" s="16">
        <v>0</v>
      </c>
      <c r="I59" s="16">
        <f>VLOOKUP(B59,'[2]Brokers'!$B$7:$M$61,12,0)</f>
        <v>0</v>
      </c>
      <c r="J59" s="16">
        <v>0</v>
      </c>
      <c r="K59" s="16">
        <v>0</v>
      </c>
      <c r="L59" s="16">
        <f>VLOOKUP(B59,'[2]Brokers'!$B$7:$R$61,17,0)</f>
        <v>0</v>
      </c>
      <c r="M59" s="24">
        <f>VLOOKUP(B59,'[2]Brokers'!$B$7:$T$61,19,0)</f>
        <v>0</v>
      </c>
      <c r="N59" s="24">
        <v>15349567.5</v>
      </c>
      <c r="O59" s="28">
        <f t="shared" si="2"/>
        <v>3.54113042484963E-05</v>
      </c>
      <c r="R59" s="20"/>
    </row>
    <row r="60" spans="1:18" ht="15">
      <c r="A60" s="27">
        <f t="shared" si="1"/>
        <v>45</v>
      </c>
      <c r="B60" s="12" t="s">
        <v>58</v>
      </c>
      <c r="C60" s="13" t="s">
        <v>59</v>
      </c>
      <c r="D60" s="14" t="s">
        <v>14</v>
      </c>
      <c r="E60" s="15" t="s">
        <v>14</v>
      </c>
      <c r="F60" s="15" t="s">
        <v>14</v>
      </c>
      <c r="G60" s="16">
        <f>VLOOKUP(B60,'[1]Brokers'!$B$7:$H$61,7,0)</f>
        <v>53880.2</v>
      </c>
      <c r="H60" s="16">
        <v>0</v>
      </c>
      <c r="I60" s="16">
        <f>VLOOKUP(B60,'[2]Brokers'!$B$7:$M$61,12,0)</f>
        <v>0</v>
      </c>
      <c r="J60" s="16">
        <v>0</v>
      </c>
      <c r="K60" s="16">
        <v>0</v>
      </c>
      <c r="L60" s="16">
        <f>VLOOKUP(B60,'[2]Brokers'!$B$7:$R$61,17,0)</f>
        <v>0</v>
      </c>
      <c r="M60" s="24">
        <f>VLOOKUP(B60,'[2]Brokers'!$B$7:$T$61,19,0)</f>
        <v>53880.2</v>
      </c>
      <c r="N60" s="24">
        <v>14321420.2</v>
      </c>
      <c r="O60" s="28">
        <f t="shared" si="2"/>
        <v>3.303937833901579E-05</v>
      </c>
      <c r="R60" s="20"/>
    </row>
    <row r="61" spans="1:18" ht="15">
      <c r="A61" s="27">
        <f t="shared" si="1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VLOOKUP(B61,'[1]Brokers'!$B$7:$H$61,7,0)</f>
        <v>204013</v>
      </c>
      <c r="H61" s="16">
        <v>0</v>
      </c>
      <c r="I61" s="16">
        <f>VLOOKUP(B61,'[2]Brokers'!$B$7:$M$61,12,0)</f>
        <v>0</v>
      </c>
      <c r="J61" s="16">
        <v>0</v>
      </c>
      <c r="K61" s="16">
        <v>0</v>
      </c>
      <c r="L61" s="16">
        <f>VLOOKUP(B61,'[2]Brokers'!$B$7:$R$61,17,0)</f>
        <v>0</v>
      </c>
      <c r="M61" s="24">
        <f>VLOOKUP(B61,'[2]Brokers'!$B$7:$T$61,19,0)</f>
        <v>204013</v>
      </c>
      <c r="N61" s="24">
        <v>13931365</v>
      </c>
      <c r="O61" s="28">
        <f t="shared" si="2"/>
        <v>3.213952475285396E-05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7504645</v>
      </c>
      <c r="H62" s="16">
        <v>0</v>
      </c>
      <c r="I62" s="16">
        <f>VLOOKUP(B62,'[2]Brokers'!$B$7:$M$61,12,0)</f>
        <v>0</v>
      </c>
      <c r="J62" s="16">
        <v>0</v>
      </c>
      <c r="K62" s="16">
        <v>0</v>
      </c>
      <c r="L62" s="16">
        <f>VLOOKUP(B62,'[2]Brokers'!$B$7:$R$61,17,0)</f>
        <v>0</v>
      </c>
      <c r="M62" s="24">
        <f>VLOOKUP(B62,'[2]Brokers'!$B$7:$T$61,19,0)</f>
        <v>7504645</v>
      </c>
      <c r="N62" s="24">
        <v>7504645</v>
      </c>
      <c r="O62" s="28">
        <f t="shared" si="2"/>
        <v>1.7313143668181954E-05</v>
      </c>
      <c r="R62" s="20"/>
    </row>
    <row r="63" spans="1:18" ht="15">
      <c r="A63" s="27">
        <v>48</v>
      </c>
      <c r="B63" s="12" t="s">
        <v>60</v>
      </c>
      <c r="C63" s="13" t="s">
        <v>61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VLOOKUP(B63,'[2]Brokers'!$B$7:$M$61,12,0)</f>
        <v>0</v>
      </c>
      <c r="J63" s="16">
        <v>0</v>
      </c>
      <c r="K63" s="16">
        <v>0</v>
      </c>
      <c r="L63" s="16">
        <f>VLOOKUP(B63,'[2]Brokers'!$B$7:$R$61,17,0)</f>
        <v>0</v>
      </c>
      <c r="M63" s="24">
        <f>VLOOKUP(B63,'[2]Brokers'!$B$7:$T$61,19,0)</f>
        <v>0</v>
      </c>
      <c r="N63" s="24">
        <v>0</v>
      </c>
      <c r="O63" s="28">
        <f t="shared" si="2"/>
        <v>0</v>
      </c>
      <c r="R63" s="20"/>
    </row>
    <row r="64" spans="1:18" ht="15">
      <c r="A64" s="27">
        <v>49</v>
      </c>
      <c r="B64" s="12" t="s">
        <v>105</v>
      </c>
      <c r="C64" s="13" t="s">
        <v>115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VLOOKUP(B64,'[2]Brokers'!$B$7:$M$61,12,0)</f>
        <v>0</v>
      </c>
      <c r="J64" s="16">
        <v>0</v>
      </c>
      <c r="K64" s="16">
        <v>0</v>
      </c>
      <c r="L64" s="16">
        <f>VLOOKUP(B64,'[2]Brokers'!$B$7:$R$61,17,0)</f>
        <v>0</v>
      </c>
      <c r="M64" s="24">
        <f>VLOOKUP(B64,'[2]Brokers'!$B$7:$T$61,19,0)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70</v>
      </c>
      <c r="C65" s="13" t="s">
        <v>71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VLOOKUP(B65,'[2]Brokers'!$B$7:$M$61,12,0)</f>
        <v>0</v>
      </c>
      <c r="J65" s="16">
        <v>0</v>
      </c>
      <c r="K65" s="16">
        <v>0</v>
      </c>
      <c r="L65" s="16">
        <f>VLOOKUP(B65,'[2]Brokers'!$B$7:$R$61,17,0)</f>
        <v>0</v>
      </c>
      <c r="M65" s="24">
        <f>VLOOKUP(B65,'[2]Brokers'!$B$7:$T$61,19,0)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VLOOKUP(B66,'[1]Brokers'!$B$7:$H$61,7,0)</f>
        <v>0</v>
      </c>
      <c r="H66" s="16">
        <v>0</v>
      </c>
      <c r="I66" s="16">
        <f>VLOOKUP(B66,'[2]Brokers'!$B$7:$M$61,12,0)</f>
        <v>0</v>
      </c>
      <c r="J66" s="16">
        <v>0</v>
      </c>
      <c r="K66" s="16">
        <v>0</v>
      </c>
      <c r="L66" s="16">
        <f>VLOOKUP(B66,'[2]Brokers'!$B$7:$R$61,17,0)</f>
        <v>0</v>
      </c>
      <c r="M66" s="24">
        <f>VLOOKUP(B66,'[2]Brokers'!$B$7:$T$61,19,0)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VLOOKUP(B67,'[1]Brokers'!$B$7:$H$61,7,0)</f>
        <v>0</v>
      </c>
      <c r="H67" s="16">
        <v>0</v>
      </c>
      <c r="I67" s="16">
        <f>VLOOKUP(B67,'[2]Brokers'!$B$7:$M$61,12,0)</f>
        <v>0</v>
      </c>
      <c r="J67" s="16">
        <v>0</v>
      </c>
      <c r="K67" s="16">
        <v>0</v>
      </c>
      <c r="L67" s="16">
        <f>VLOOKUP(B67,'[2]Brokers'!$B$7:$R$61,17,0)</f>
        <v>0</v>
      </c>
      <c r="M67" s="24">
        <f>VLOOKUP(B67,'[2]Brokers'!$B$7:$T$61,19,0)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VLOOKUP(B68,'[1]Brokers'!$B$7:$H$61,7,0)</f>
        <v>0</v>
      </c>
      <c r="H68" s="16"/>
      <c r="I68" s="16">
        <f>VLOOKUP(B68,'[2]Brokers'!$B$7:$M$61,12,0)</f>
        <v>0</v>
      </c>
      <c r="J68" s="16">
        <v>0</v>
      </c>
      <c r="K68" s="16"/>
      <c r="L68" s="16">
        <f>VLOOKUP(B68,'[2]Brokers'!$B$7:$R$61,17,0)</f>
        <v>0</v>
      </c>
      <c r="M68" s="24">
        <f>VLOOKUP(B68,'[2]Brokers'!$B$7:$T$61,19,0)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VLOOKUP(B69,'[2]Brokers'!$B$7:$M$61,12,0)</f>
        <v>0</v>
      </c>
      <c r="J69" s="16"/>
      <c r="K69" s="16"/>
      <c r="L69" s="16">
        <f>VLOOKUP(B69,'[2]Brokers'!$B$7:$R$61,17,0)</f>
        <v>0</v>
      </c>
      <c r="M69" s="24">
        <f>VLOOKUP(B69,'[2]Brokers'!$B$7:$T$61,19,0)</f>
        <v>0</v>
      </c>
      <c r="N69" s="24"/>
      <c r="O69" s="28"/>
      <c r="R69" s="20"/>
    </row>
    <row r="70" spans="1:16" ht="16.5" customHeight="1" thickBot="1">
      <c r="A70" s="57" t="s">
        <v>6</v>
      </c>
      <c r="B70" s="58"/>
      <c r="C70" s="59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13047875399</v>
      </c>
      <c r="H70" s="30">
        <f aca="true" t="shared" si="3" ref="H70:O70">SUM(H16:H69)</f>
        <v>0</v>
      </c>
      <c r="I70" s="34">
        <v>2664933524.1800003</v>
      </c>
      <c r="J70" s="30">
        <f t="shared" si="3"/>
        <v>0</v>
      </c>
      <c r="K70" s="30">
        <f t="shared" si="3"/>
        <v>0</v>
      </c>
      <c r="L70" s="34">
        <v>153236400000</v>
      </c>
      <c r="M70" s="37">
        <v>168949208923.17996</v>
      </c>
      <c r="N70" s="30">
        <f>SUM(N16:N69)</f>
        <v>433465183668.05994</v>
      </c>
      <c r="O70" s="31">
        <f t="shared" si="3"/>
        <v>0.9999999999999999</v>
      </c>
      <c r="P70" s="19"/>
    </row>
    <row r="71" spans="7:16" ht="15">
      <c r="G71" s="2" t="s">
        <v>128</v>
      </c>
      <c r="L71" s="20"/>
      <c r="M71" s="21"/>
      <c r="O71" s="20"/>
      <c r="P71" s="19"/>
    </row>
    <row r="72" spans="2:16" ht="27.6" customHeight="1">
      <c r="B72" s="53" t="s">
        <v>98</v>
      </c>
      <c r="C72" s="53"/>
      <c r="D72" s="53"/>
      <c r="E72" s="53"/>
      <c r="F72" s="53"/>
      <c r="H72" s="22"/>
      <c r="I72" s="22"/>
      <c r="L72" s="20"/>
      <c r="M72" s="20"/>
      <c r="P72" s="19"/>
    </row>
    <row r="73" spans="3:16" ht="27.6" customHeight="1">
      <c r="C73" s="54"/>
      <c r="D73" s="54"/>
      <c r="E73" s="54"/>
      <c r="F73" s="54"/>
      <c r="M73" s="20"/>
      <c r="N73" s="20"/>
      <c r="P73" s="19"/>
    </row>
    <row r="74" spans="7:16" ht="15">
      <c r="G74" s="33"/>
      <c r="I74" s="1"/>
      <c r="L74" s="1" t="s">
        <v>128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VLOOKUP(B16,'[1]Brokers'!$B$7:$H$61,7,0)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workbookViewId="0" topLeftCell="A41">
      <selection activeCell="L55" sqref="L55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128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128</v>
      </c>
      <c r="K52">
        <f>SUM(K2:K51)</f>
        <v>168949208923.18002</v>
      </c>
    </row>
    <row r="53" ht="15">
      <c r="H53">
        <f>SUM(H2:H52)</f>
        <v>168949208923.18002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2022-08-16T08:40:33Z</cp:lastPrinted>
  <dcterms:created xsi:type="dcterms:W3CDTF">2017-06-09T07:51:20Z</dcterms:created>
  <dcterms:modified xsi:type="dcterms:W3CDTF">2022-08-17T01:31:45Z</dcterms:modified>
  <cp:category/>
  <cp:version/>
  <cp:contentType/>
  <cp:contentStatus/>
</cp:coreProperties>
</file>