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521" windowWidth="8295" windowHeight="741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<sst xmlns="http://schemas.openxmlformats.org/spreadsheetml/2006/main" count="188" uniqueCount="91">
  <si>
    <t>№</t>
  </si>
  <si>
    <t>●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</si>
  <si>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</si>
  <si>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</si>
  <si>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</si>
  <si>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</si>
  <si>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</si>
  <si>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</si>
  <si>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</si>
  <si>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</si>
  <si>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</si>
  <si>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</si>
  <si>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</si>
  <si>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</si>
  <si>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</si>
  <si>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</si>
  <si>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</si>
  <si>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</si>
  <si>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</si>
  <si>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</si>
  <si>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</si>
  <si>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</si>
  <si>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</si>
  <si>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</si>
  <si>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</si>
  <si>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</si>
  <si>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</si>
  <si>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</si>
  <si>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</si>
  <si>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</si>
  <si>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</si>
  <si>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</si>
  <si>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</si>
  <si>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</si>
  <si>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</si>
  <si>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</si>
  <si>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</si>
  <si>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</si>
  <si>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</si>
  <si>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</si>
  <si>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</si>
  <si>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</si>
  <si>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</si>
  <si>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</si>
  <si>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</si>
  <si>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</si>
  <si>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</si>
  <si>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</si>
  <si>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▪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</si>
  <si>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</si>
  <si>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</si>
  <si>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</si>
  <si>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</si>
  <si>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</si>
  <si>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</si>
  <si>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</si>
  <si>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</si>
  <si>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</si>
  <si>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</si>
  <si>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</si>
  <si>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</si>
  <si>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</si>
  <si>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</si>
  <si>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</si>
  <si>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Trading value of November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</si>
  <si>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</si>
  <si>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</si>
  <si>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</si>
  <si>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</si>
  <si>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</si>
  <si>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</si>
  <si>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</si>
  <si>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</si>
  <si>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</si>
  <si>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</si>
  <si>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</si>
  <si>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</si>
  <si>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</si>
  <si>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</si>
  <si>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</si>
  <si>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</si>
  <si>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</si>
  <si>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</si>
  <si>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</si>
  <si>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</si>
  <si>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</si>
  <si>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</si>
  <si>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As of Jan 31, 2015</t>
  </si>
  <si>
    <t>Trading value of 2015</t>
  </si>
  <si>
    <t>Securities trading value</t>
  </si>
  <si>
    <t>Primary Market Bond Trading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</si>
</sst>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8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0" fillId="0" borderId="0" xfId="42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5" fontId="46" fillId="0" borderId="0" xfId="57" applyNumberFormat="1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3" fontId="46" fillId="0" borderId="0" xfId="0" applyNumberFormat="1" applyFont="1" applyFill="1" applyAlignment="1">
      <alignment horizontal="center" vertical="center" wrapText="1"/>
    </xf>
    <xf numFmtId="164" fontId="51" fillId="0" borderId="0" xfId="42" applyNumberFormat="1" applyFont="1" applyFill="1" applyBorder="1" applyAlignment="1">
      <alignment horizontal="center" vertical="center" wrapText="1"/>
    </xf>
    <xf numFmtId="9" fontId="2" fillId="0" borderId="0" xfId="57" applyFont="1" applyFill="1" applyBorder="1" applyAlignment="1">
      <alignment horizontal="center" vertical="center" wrapText="1"/>
    </xf>
    <xf numFmtId="166" fontId="50" fillId="0" borderId="0" xfId="42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3" fontId="47" fillId="2" borderId="16" xfId="42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horizontal="center" vertical="center" wrapText="1"/>
    </xf>
    <xf numFmtId="43" fontId="3" fillId="2" borderId="16" xfId="42" applyNumberFormat="1" applyFont="1" applyFill="1" applyBorder="1" applyAlignment="1">
      <alignment vertical="top"/>
    </xf>
    <xf numFmtId="43" fontId="28" fillId="2" borderId="16" xfId="42" applyFont="1" applyFill="1" applyBorder="1" applyAlignment="1">
      <alignment vertical="center" wrapText="1"/>
    </xf>
    <xf numFmtId="43" fontId="46" fillId="34" borderId="16" xfId="42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9" fontId="46" fillId="34" borderId="16" xfId="57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43" fontId="46" fillId="34" borderId="16" xfId="0" applyNumberFormat="1" applyFont="1" applyFill="1" applyBorder="1" applyAlignment="1">
      <alignment horizontal="center" vertical="center" wrapText="1"/>
    </xf>
    <xf numFmtId="43" fontId="46" fillId="34" borderId="0" xfId="42" applyFont="1" applyFill="1" applyBorder="1" applyAlignment="1">
      <alignment horizontal="center" vertical="center" wrapText="1"/>
    </xf>
    <xf numFmtId="43" fontId="28" fillId="34" borderId="0" xfId="42" applyFont="1" applyFill="1" applyBorder="1" applyAlignment="1">
      <alignment vertical="center" wrapText="1"/>
    </xf>
    <xf numFmtId="43" fontId="28" fillId="34" borderId="16" xfId="42" applyFont="1" applyFill="1" applyBorder="1" applyAlignment="1">
      <alignment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43" fontId="29" fillId="2" borderId="27" xfId="0" applyNumberFormat="1" applyFont="1" applyFill="1" applyBorder="1" applyAlignment="1">
      <alignment vertical="center" wrapText="1"/>
    </xf>
    <xf numFmtId="43" fontId="29" fillId="2" borderId="27" xfId="42" applyFont="1" applyFill="1" applyBorder="1" applyAlignment="1">
      <alignment vertical="center" wrapText="1"/>
    </xf>
    <xf numFmtId="43" fontId="29" fillId="34" borderId="27" xfId="0" applyNumberFormat="1" applyFont="1" applyFill="1" applyBorder="1" applyAlignment="1">
      <alignment vertical="center" wrapText="1"/>
    </xf>
    <xf numFmtId="9" fontId="29" fillId="34" borderId="28" xfId="5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0495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0131%20Ariljani%20ta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Тэнгэр капитал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4195495</v>
          </cell>
          <cell r="H16">
            <v>0</v>
          </cell>
          <cell r="I16">
            <v>0</v>
          </cell>
          <cell r="J16">
            <v>19347435130</v>
          </cell>
          <cell r="K16">
            <v>19351630625</v>
          </cell>
          <cell r="L16">
            <v>19351630625</v>
          </cell>
        </row>
        <row r="17">
          <cell r="B17" t="str">
            <v>ARD</v>
          </cell>
          <cell r="C17" t="str">
            <v>Ард капитал групп ХХК</v>
          </cell>
          <cell r="D17" t="str">
            <v>●</v>
          </cell>
          <cell r="E17" t="str">
            <v>●</v>
          </cell>
          <cell r="G17">
            <v>28757228</v>
          </cell>
          <cell r="H17">
            <v>12261870</v>
          </cell>
          <cell r="I17">
            <v>0</v>
          </cell>
          <cell r="J17">
            <v>9673386792</v>
          </cell>
          <cell r="K17">
            <v>9714405890</v>
          </cell>
          <cell r="L17">
            <v>9714405890</v>
          </cell>
        </row>
        <row r="18">
          <cell r="B18" t="str">
            <v>TDB</v>
          </cell>
          <cell r="C18" t="str">
            <v>Ти Ди Би Капитал ХХК</v>
          </cell>
          <cell r="D18" t="str">
            <v>●</v>
          </cell>
          <cell r="E18" t="str">
            <v>●</v>
          </cell>
          <cell r="G18">
            <v>7925229</v>
          </cell>
          <cell r="H18">
            <v>0</v>
          </cell>
          <cell r="I18">
            <v>0</v>
          </cell>
          <cell r="J18">
            <v>2307182365</v>
          </cell>
          <cell r="K18">
            <v>2315107594</v>
          </cell>
          <cell r="L18">
            <v>2315107594</v>
          </cell>
        </row>
        <row r="19">
          <cell r="B19" t="str">
            <v>BDSC</v>
          </cell>
          <cell r="C19" t="str">
            <v>БиДиСек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331576669</v>
          </cell>
          <cell r="H19">
            <v>0</v>
          </cell>
          <cell r="I19">
            <v>961709810</v>
          </cell>
          <cell r="J19">
            <v>678979480</v>
          </cell>
          <cell r="K19">
            <v>1972265959</v>
          </cell>
          <cell r="L19">
            <v>1972265959</v>
          </cell>
        </row>
        <row r="20">
          <cell r="B20" t="str">
            <v>MIBG</v>
          </cell>
          <cell r="C20" t="str">
            <v>Эм Ай Би Жи ХХК</v>
          </cell>
          <cell r="D20" t="str">
            <v>●</v>
          </cell>
          <cell r="E20" t="str">
            <v>●</v>
          </cell>
          <cell r="G20">
            <v>0</v>
          </cell>
          <cell r="H20">
            <v>0</v>
          </cell>
          <cell r="I20">
            <v>0</v>
          </cell>
          <cell r="J20">
            <v>300056460</v>
          </cell>
          <cell r="K20">
            <v>300056460</v>
          </cell>
          <cell r="L20">
            <v>300056460</v>
          </cell>
        </row>
        <row r="21">
          <cell r="B21" t="str">
            <v>STIN</v>
          </cell>
          <cell r="C21" t="str">
            <v>Стандарт инвестмент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218728786</v>
          </cell>
          <cell r="H21">
            <v>0</v>
          </cell>
          <cell r="I21">
            <v>0</v>
          </cell>
          <cell r="J21">
            <v>74650856</v>
          </cell>
          <cell r="K21">
            <v>293379642</v>
          </cell>
          <cell r="L21">
            <v>293379642</v>
          </cell>
        </row>
        <row r="22">
          <cell r="B22" t="str">
            <v>BZIN</v>
          </cell>
          <cell r="C22" t="str">
            <v>Дэү Секьюритис Монгол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0</v>
          </cell>
          <cell r="H22">
            <v>105000000</v>
          </cell>
          <cell r="I22">
            <v>0</v>
          </cell>
          <cell r="J22">
            <v>48349000</v>
          </cell>
          <cell r="K22">
            <v>153349000</v>
          </cell>
          <cell r="L22">
            <v>153349000</v>
          </cell>
        </row>
        <row r="23">
          <cell r="B23" t="str">
            <v>DELG</v>
          </cell>
          <cell r="C23" t="str">
            <v>Дэлгэрхангай секюритиз ХХК</v>
          </cell>
          <cell r="D23" t="str">
            <v>●</v>
          </cell>
          <cell r="G23">
            <v>50362534</v>
          </cell>
          <cell r="H23">
            <v>0</v>
          </cell>
          <cell r="I23">
            <v>0</v>
          </cell>
          <cell r="J23">
            <v>0</v>
          </cell>
          <cell r="K23">
            <v>50362534</v>
          </cell>
          <cell r="L23">
            <v>50362534</v>
          </cell>
        </row>
        <row r="24">
          <cell r="B24" t="str">
            <v>NSEC</v>
          </cell>
          <cell r="C24" t="str">
            <v>Нэйшнл сэкюритис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39378615</v>
          </cell>
          <cell r="H24">
            <v>0</v>
          </cell>
          <cell r="I24">
            <v>0</v>
          </cell>
          <cell r="J24">
            <v>0</v>
          </cell>
          <cell r="K24">
            <v>39378615</v>
          </cell>
          <cell r="L24">
            <v>39378615</v>
          </cell>
        </row>
        <row r="25">
          <cell r="B25" t="str">
            <v>MSEC</v>
          </cell>
          <cell r="C25" t="str">
            <v>Монсек ХХК</v>
          </cell>
          <cell r="D25" t="str">
            <v>●</v>
          </cell>
          <cell r="E25" t="str">
            <v>●</v>
          </cell>
          <cell r="G25">
            <v>6600890</v>
          </cell>
          <cell r="H25">
            <v>0</v>
          </cell>
          <cell r="I25">
            <v>0</v>
          </cell>
          <cell r="J25">
            <v>31283476</v>
          </cell>
          <cell r="K25">
            <v>37884366</v>
          </cell>
          <cell r="L25">
            <v>37884366</v>
          </cell>
        </row>
        <row r="26">
          <cell r="B26" t="str">
            <v>GAUL</v>
          </cell>
          <cell r="C26" t="str">
            <v>Гаүли ХХК</v>
          </cell>
          <cell r="D26" t="str">
            <v>●</v>
          </cell>
          <cell r="E26" t="str">
            <v>●</v>
          </cell>
          <cell r="G26">
            <v>33297823</v>
          </cell>
          <cell r="H26">
            <v>0</v>
          </cell>
          <cell r="I26">
            <v>0</v>
          </cell>
          <cell r="J26">
            <v>0</v>
          </cell>
          <cell r="K26">
            <v>33297823</v>
          </cell>
          <cell r="L26">
            <v>33297823</v>
          </cell>
        </row>
        <row r="27">
          <cell r="B27" t="str">
            <v>SANR</v>
          </cell>
          <cell r="C27" t="str">
            <v>Санар ХХК</v>
          </cell>
          <cell r="D27" t="str">
            <v>●</v>
          </cell>
          <cell r="G27">
            <v>30971540</v>
          </cell>
          <cell r="H27">
            <v>0</v>
          </cell>
          <cell r="I27">
            <v>0</v>
          </cell>
          <cell r="J27">
            <v>0</v>
          </cell>
          <cell r="K27">
            <v>30971540</v>
          </cell>
          <cell r="L27">
            <v>30971540</v>
          </cell>
        </row>
        <row r="28">
          <cell r="B28" t="str">
            <v>ZRGD</v>
          </cell>
          <cell r="C28" t="str">
            <v>Зэргэд ХХК</v>
          </cell>
          <cell r="D28" t="str">
            <v>●</v>
          </cell>
          <cell r="G28">
            <v>29893559</v>
          </cell>
          <cell r="H28">
            <v>0</v>
          </cell>
          <cell r="I28">
            <v>0</v>
          </cell>
          <cell r="J28">
            <v>0</v>
          </cell>
          <cell r="K28">
            <v>29893559</v>
          </cell>
          <cell r="L28">
            <v>29893559</v>
          </cell>
        </row>
        <row r="29">
          <cell r="B29" t="str">
            <v>GLMT</v>
          </cell>
          <cell r="C29" t="str">
            <v>Голомт секюритиз ХХК</v>
          </cell>
          <cell r="D29" t="str">
            <v>●</v>
          </cell>
          <cell r="G29">
            <v>10793136</v>
          </cell>
          <cell r="H29">
            <v>5000000</v>
          </cell>
          <cell r="I29">
            <v>0</v>
          </cell>
          <cell r="J29">
            <v>13638930</v>
          </cell>
          <cell r="K29">
            <v>29432066</v>
          </cell>
          <cell r="L29">
            <v>29432066</v>
          </cell>
        </row>
        <row r="30">
          <cell r="B30" t="str">
            <v>APS</v>
          </cell>
          <cell r="C30" t="str">
            <v>Азиа Пасифик секьюритис ХХК</v>
          </cell>
          <cell r="D30" t="str">
            <v>●</v>
          </cell>
          <cell r="E30" t="str">
            <v>●</v>
          </cell>
          <cell r="G30">
            <v>20861837</v>
          </cell>
          <cell r="H30">
            <v>0</v>
          </cell>
          <cell r="I30">
            <v>0</v>
          </cell>
          <cell r="J30">
            <v>7254750</v>
          </cell>
          <cell r="K30">
            <v>28116587</v>
          </cell>
          <cell r="L30">
            <v>28116587</v>
          </cell>
        </row>
        <row r="31">
          <cell r="B31" t="str">
            <v>DRBR</v>
          </cell>
          <cell r="C31" t="str">
            <v>Дархан брокер ХХК</v>
          </cell>
          <cell r="D31" t="str">
            <v>●</v>
          </cell>
          <cell r="G31">
            <v>26147879</v>
          </cell>
          <cell r="H31">
            <v>0</v>
          </cell>
          <cell r="I31">
            <v>0</v>
          </cell>
          <cell r="J31">
            <v>0</v>
          </cell>
          <cell r="K31">
            <v>26147879</v>
          </cell>
          <cell r="L31">
            <v>26147879</v>
          </cell>
        </row>
        <row r="32">
          <cell r="B32" t="str">
            <v>GDSC</v>
          </cell>
          <cell r="C32" t="str">
            <v>Гүүдсек ХХК</v>
          </cell>
          <cell r="D32" t="str">
            <v>●</v>
          </cell>
          <cell r="G32">
            <v>25616113</v>
          </cell>
          <cell r="H32">
            <v>0</v>
          </cell>
          <cell r="I32">
            <v>0</v>
          </cell>
          <cell r="J32">
            <v>0</v>
          </cell>
          <cell r="K32">
            <v>25616113</v>
          </cell>
          <cell r="L32">
            <v>25616113</v>
          </cell>
        </row>
        <row r="33">
          <cell r="B33" t="str">
            <v>ALTN</v>
          </cell>
          <cell r="C33" t="str">
            <v>Алтан хоромсог ХХК</v>
          </cell>
          <cell r="D33" t="str">
            <v>●</v>
          </cell>
          <cell r="G33">
            <v>14296600</v>
          </cell>
          <cell r="H33">
            <v>0</v>
          </cell>
          <cell r="I33">
            <v>0</v>
          </cell>
          <cell r="J33">
            <v>9959894</v>
          </cell>
          <cell r="K33">
            <v>24256494</v>
          </cell>
          <cell r="L33">
            <v>24256494</v>
          </cell>
        </row>
        <row r="34">
          <cell r="B34" t="str">
            <v>GATR</v>
          </cell>
          <cell r="C34" t="str">
            <v>Гацуурт трейд ХХК</v>
          </cell>
          <cell r="D34" t="str">
            <v>●</v>
          </cell>
          <cell r="G34">
            <v>5928215</v>
          </cell>
          <cell r="H34">
            <v>12261870</v>
          </cell>
          <cell r="I34">
            <v>0</v>
          </cell>
          <cell r="J34">
            <v>0</v>
          </cell>
          <cell r="K34">
            <v>18190085</v>
          </cell>
          <cell r="L34">
            <v>18190085</v>
          </cell>
        </row>
        <row r="35">
          <cell r="B35" t="str">
            <v>TCHB</v>
          </cell>
          <cell r="C35" t="str">
            <v>Тулгат чандмань баян ХХК</v>
          </cell>
          <cell r="D35" t="str">
            <v>●</v>
          </cell>
          <cell r="G35">
            <v>17917666</v>
          </cell>
          <cell r="H35">
            <v>0</v>
          </cell>
          <cell r="I35">
            <v>0</v>
          </cell>
          <cell r="J35">
            <v>0</v>
          </cell>
          <cell r="K35">
            <v>17917666</v>
          </cell>
          <cell r="L35">
            <v>17917666</v>
          </cell>
        </row>
        <row r="36">
          <cell r="B36" t="str">
            <v>TABO</v>
          </cell>
          <cell r="C36" t="str">
            <v>Таван богд ХХК</v>
          </cell>
          <cell r="D36" t="str">
            <v>●</v>
          </cell>
          <cell r="G36">
            <v>13403260</v>
          </cell>
          <cell r="H36">
            <v>0</v>
          </cell>
          <cell r="I36">
            <v>0</v>
          </cell>
          <cell r="J36">
            <v>0</v>
          </cell>
          <cell r="K36">
            <v>13403260</v>
          </cell>
          <cell r="L36">
            <v>13403260</v>
          </cell>
        </row>
        <row r="37">
          <cell r="B37" t="str">
            <v>MSDQ</v>
          </cell>
          <cell r="C37" t="str">
            <v>Масдак ХХК</v>
          </cell>
          <cell r="D37" t="str">
            <v>●</v>
          </cell>
          <cell r="G37">
            <v>7510900</v>
          </cell>
          <cell r="H37">
            <v>0</v>
          </cell>
          <cell r="I37">
            <v>0</v>
          </cell>
          <cell r="J37">
            <v>0</v>
          </cell>
          <cell r="K37">
            <v>7510900</v>
          </cell>
          <cell r="L37">
            <v>7510900</v>
          </cell>
        </row>
        <row r="38">
          <cell r="B38" t="str">
            <v>BULG</v>
          </cell>
          <cell r="C38" t="str">
            <v>Булган брокер ХХК</v>
          </cell>
          <cell r="D38" t="str">
            <v>●</v>
          </cell>
          <cell r="G38">
            <v>7005469</v>
          </cell>
          <cell r="H38">
            <v>0</v>
          </cell>
          <cell r="I38">
            <v>0</v>
          </cell>
          <cell r="J38">
            <v>0</v>
          </cell>
          <cell r="K38">
            <v>7005469</v>
          </cell>
          <cell r="L38">
            <v>7005469</v>
          </cell>
        </row>
        <row r="39">
          <cell r="B39" t="str">
            <v>ECM</v>
          </cell>
          <cell r="C39" t="str">
            <v>Евразиа капитал монголиа ХХК</v>
          </cell>
          <cell r="D39" t="str">
            <v>▪</v>
          </cell>
          <cell r="E39" t="str">
            <v>●</v>
          </cell>
          <cell r="F39" t="str">
            <v>●</v>
          </cell>
          <cell r="G39">
            <v>5760624</v>
          </cell>
          <cell r="H39">
            <v>0</v>
          </cell>
          <cell r="I39">
            <v>0</v>
          </cell>
          <cell r="J39">
            <v>0</v>
          </cell>
          <cell r="K39">
            <v>5760624</v>
          </cell>
          <cell r="L39">
            <v>5760624</v>
          </cell>
        </row>
        <row r="40">
          <cell r="B40" t="str">
            <v>MNET</v>
          </cell>
          <cell r="C40" t="str">
            <v>Монет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4591870</v>
          </cell>
          <cell r="H40">
            <v>0</v>
          </cell>
          <cell r="I40">
            <v>0</v>
          </cell>
          <cell r="J40">
            <v>0</v>
          </cell>
          <cell r="K40">
            <v>4591870</v>
          </cell>
          <cell r="L40">
            <v>4591870</v>
          </cell>
        </row>
        <row r="41">
          <cell r="B41" t="str">
            <v>MERG</v>
          </cell>
          <cell r="C41" t="str">
            <v>Мэргэн санаа ХХК</v>
          </cell>
          <cell r="D41" t="str">
            <v>●</v>
          </cell>
          <cell r="G41">
            <v>4582863</v>
          </cell>
          <cell r="H41">
            <v>0</v>
          </cell>
          <cell r="I41">
            <v>0</v>
          </cell>
          <cell r="J41">
            <v>0</v>
          </cell>
          <cell r="K41">
            <v>4582863</v>
          </cell>
          <cell r="L41">
            <v>4582863</v>
          </cell>
        </row>
        <row r="42">
          <cell r="B42" t="str">
            <v>UNDR</v>
          </cell>
          <cell r="C42" t="str">
            <v>Өндөрхаан инвест ХХК</v>
          </cell>
          <cell r="D42" t="str">
            <v>●</v>
          </cell>
          <cell r="G42">
            <v>4407290</v>
          </cell>
          <cell r="H42">
            <v>0</v>
          </cell>
          <cell r="I42">
            <v>0</v>
          </cell>
          <cell r="J42">
            <v>0</v>
          </cell>
          <cell r="K42">
            <v>4407290</v>
          </cell>
          <cell r="L42">
            <v>4407290</v>
          </cell>
        </row>
        <row r="43">
          <cell r="B43" t="str">
            <v>BUMB</v>
          </cell>
          <cell r="C43" t="str">
            <v>Бумбат-Алтай ХХК</v>
          </cell>
          <cell r="D43" t="str">
            <v>●</v>
          </cell>
          <cell r="G43">
            <v>1877380</v>
          </cell>
          <cell r="H43">
            <v>0</v>
          </cell>
          <cell r="I43">
            <v>0</v>
          </cell>
          <cell r="J43">
            <v>0</v>
          </cell>
          <cell r="K43">
            <v>1877380</v>
          </cell>
          <cell r="L43">
            <v>1877380</v>
          </cell>
        </row>
        <row r="44">
          <cell r="B44" t="str">
            <v>GNDX</v>
          </cell>
          <cell r="C44" t="str">
            <v>Гендекс ХХК</v>
          </cell>
          <cell r="D44" t="str">
            <v>●</v>
          </cell>
          <cell r="G44">
            <v>1850600</v>
          </cell>
          <cell r="H44">
            <v>0</v>
          </cell>
          <cell r="I44">
            <v>0</v>
          </cell>
          <cell r="J44">
            <v>0</v>
          </cell>
          <cell r="K44">
            <v>1850600</v>
          </cell>
          <cell r="L44">
            <v>1850600</v>
          </cell>
        </row>
        <row r="45">
          <cell r="B45" t="str">
            <v>ACE</v>
          </cell>
          <cell r="C45" t="str">
            <v>АСЕ энд Т Капитал ХХК</v>
          </cell>
          <cell r="D45" t="str">
            <v>●</v>
          </cell>
          <cell r="E45" t="str">
            <v>●</v>
          </cell>
          <cell r="F45" t="str">
            <v>●</v>
          </cell>
          <cell r="G45">
            <v>1212116</v>
          </cell>
          <cell r="H45">
            <v>0</v>
          </cell>
          <cell r="I45">
            <v>0</v>
          </cell>
          <cell r="J45">
            <v>0</v>
          </cell>
          <cell r="K45">
            <v>1212116</v>
          </cell>
          <cell r="L45">
            <v>1212116</v>
          </cell>
        </row>
        <row r="46">
          <cell r="B46" t="str">
            <v>MICC</v>
          </cell>
          <cell r="C46" t="str">
            <v>Эм Ай Си Си ХХК</v>
          </cell>
          <cell r="D46" t="str">
            <v>●</v>
          </cell>
          <cell r="E46" t="str">
            <v>●</v>
          </cell>
          <cell r="G46">
            <v>943500</v>
          </cell>
          <cell r="H46">
            <v>0</v>
          </cell>
          <cell r="I46">
            <v>0</v>
          </cell>
          <cell r="J46">
            <v>0</v>
          </cell>
          <cell r="K46">
            <v>943500</v>
          </cell>
          <cell r="L46">
            <v>943500</v>
          </cell>
        </row>
        <row r="47">
          <cell r="B47" t="str">
            <v>BSK</v>
          </cell>
          <cell r="C47" t="str">
            <v>BLUE SKY</v>
          </cell>
          <cell r="D47" t="str">
            <v>●</v>
          </cell>
          <cell r="G47">
            <v>826950</v>
          </cell>
          <cell r="H47">
            <v>0</v>
          </cell>
          <cell r="I47">
            <v>0</v>
          </cell>
          <cell r="J47">
            <v>0</v>
          </cell>
          <cell r="K47">
            <v>826950</v>
          </cell>
          <cell r="L47">
            <v>826950</v>
          </cell>
        </row>
        <row r="48">
          <cell r="B48" t="str">
            <v>GLOB</v>
          </cell>
          <cell r="C48" t="str">
            <v>Глобал ассет ХХК</v>
          </cell>
          <cell r="D48" t="str">
            <v>●</v>
          </cell>
          <cell r="F48" t="str">
            <v>●</v>
          </cell>
          <cell r="G48">
            <v>818400</v>
          </cell>
          <cell r="H48">
            <v>0</v>
          </cell>
          <cell r="I48">
            <v>0</v>
          </cell>
          <cell r="J48">
            <v>0</v>
          </cell>
          <cell r="K48">
            <v>818400</v>
          </cell>
          <cell r="L48">
            <v>818400</v>
          </cell>
        </row>
        <row r="49">
          <cell r="B49" t="str">
            <v>SECP</v>
          </cell>
          <cell r="C49" t="str">
            <v>СИКАП</v>
          </cell>
          <cell r="D49" t="str">
            <v>●</v>
          </cell>
          <cell r="G49">
            <v>24950</v>
          </cell>
          <cell r="H49">
            <v>0</v>
          </cell>
          <cell r="I49">
            <v>0</v>
          </cell>
          <cell r="J49">
            <v>0</v>
          </cell>
          <cell r="K49">
            <v>24950</v>
          </cell>
          <cell r="L49">
            <v>24950</v>
          </cell>
        </row>
        <row r="50">
          <cell r="B50" t="str">
            <v>BLAC</v>
          </cell>
          <cell r="C50" t="str">
            <v>Блэкстоун интернэйшнл ХХК</v>
          </cell>
          <cell r="D50" t="str">
            <v>●</v>
          </cell>
          <cell r="G50">
            <v>22254</v>
          </cell>
          <cell r="H50">
            <v>0</v>
          </cell>
          <cell r="I50">
            <v>0</v>
          </cell>
          <cell r="J50">
            <v>0</v>
          </cell>
          <cell r="K50">
            <v>22254</v>
          </cell>
          <cell r="L50">
            <v>22254</v>
          </cell>
        </row>
        <row r="51">
          <cell r="B51" t="str">
            <v>ZGB</v>
          </cell>
          <cell r="C51" t="str">
            <v>Зэт жи би ХХК</v>
          </cell>
          <cell r="D51" t="str">
            <v>●</v>
          </cell>
          <cell r="G51">
            <v>19800</v>
          </cell>
          <cell r="H51">
            <v>0</v>
          </cell>
          <cell r="I51">
            <v>0</v>
          </cell>
          <cell r="J51">
            <v>0</v>
          </cell>
          <cell r="K51">
            <v>19800</v>
          </cell>
          <cell r="L51">
            <v>19800</v>
          </cell>
        </row>
        <row r="52">
          <cell r="B52" t="str">
            <v>ARGB</v>
          </cell>
          <cell r="C52" t="str">
            <v>Аргай бэст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BATS</v>
          </cell>
          <cell r="C53" t="str">
            <v>Батс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GDEV</v>
          </cell>
          <cell r="C54" t="str">
            <v>Гранддевелопмент ХХК</v>
          </cell>
          <cell r="D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MONG</v>
          </cell>
          <cell r="C55" t="str">
            <v>Монгол секюритиес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BLMB</v>
          </cell>
          <cell r="C56" t="str">
            <v>Блүмсбюри секюритиес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CAPM</v>
          </cell>
          <cell r="C57" t="str">
            <v>Капитал маркет корпораци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GNN</v>
          </cell>
          <cell r="C58" t="str">
            <v>ГОВИЙН НОЁН НУРУУ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MWTS</v>
          </cell>
          <cell r="C59" t="str">
            <v>Эм Даблью Ти Эс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FINL</v>
          </cell>
          <cell r="C60" t="str">
            <v>Финанс линк групп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NOVL</v>
          </cell>
          <cell r="C62" t="str">
            <v>Новел инвестмент ХХК</v>
          </cell>
          <cell r="D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LFTI</v>
          </cell>
          <cell r="C63" t="str">
            <v>Лайфтайм инвестмент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FCX</v>
          </cell>
          <cell r="C64" t="str">
            <v>Эф Си Икс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USEC</v>
          </cell>
          <cell r="C65" t="str">
            <v>Юнайтед секьюритс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BKHE</v>
          </cell>
          <cell r="C66" t="str">
            <v>Бага хээр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ABJY</v>
          </cell>
          <cell r="C67" t="str">
            <v>АБЖЯ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BBSS</v>
          </cell>
          <cell r="C68" t="str">
            <v>Би Би Эс Эс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DGSN</v>
          </cell>
          <cell r="C69" t="str">
            <v>Догсон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FRON</v>
          </cell>
          <cell r="C70" t="str">
            <v>Фронтиер ХХК</v>
          </cell>
          <cell r="D70" t="str">
            <v>●</v>
          </cell>
          <cell r="E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ITR</v>
          </cell>
          <cell r="C71" t="str">
            <v>Ай трейд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HUN</v>
          </cell>
          <cell r="C72" t="str">
            <v>Хүннү Эмпайр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PREV</v>
          </cell>
          <cell r="C73" t="str">
            <v>Превалент ХХК</v>
          </cell>
          <cell r="D73" t="str">
            <v>●</v>
          </cell>
          <cell r="E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SGC</v>
          </cell>
          <cell r="C74" t="str">
            <v>Эс Жи Капитал ХХК</v>
          </cell>
          <cell r="D74" t="str">
            <v>●</v>
          </cell>
          <cell r="E74" t="str">
            <v>●</v>
          </cell>
          <cell r="F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TTOL</v>
          </cell>
          <cell r="C75" t="str">
            <v>Таван Толгойн Хишиг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TTR</v>
          </cell>
          <cell r="C76" t="str">
            <v>Түшиг траст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ZEUS</v>
          </cell>
          <cell r="C77" t="str">
            <v>Зюс капитал ХХК</v>
          </cell>
          <cell r="D77" t="str">
            <v>●</v>
          </cell>
          <cell r="F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1"/>
  <sheetViews>
    <sheetView tabSelected="1" view="pageBreakPreview" zoomScale="75" zoomScaleSheetLayoutView="75" zoomScalePageLayoutView="0" workbookViewId="0" topLeftCell="A1">
      <selection activeCell="G15" sqref="G15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0.00390625" style="1" bestFit="1" customWidth="1"/>
    <col min="9" max="9" width="18.57421875" style="1" bestFit="1" customWidth="1"/>
    <col min="10" max="10" width="23.57421875" style="1" bestFit="1" customWidth="1"/>
    <col min="11" max="11" width="22.57421875" style="1" bestFit="1" customWidth="1"/>
    <col min="12" max="12" width="21.140625" style="1" customWidth="1"/>
    <col min="13" max="13" width="17.8515625" style="1" hidden="1" customWidth="1"/>
    <col min="14" max="14" width="19.140625" style="1" customWidth="1"/>
    <col min="15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5"/>
      <c r="J7" s="15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18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5:8" ht="15.75" customHeight="1">
      <c r="E10" s="18" t="s">
        <v>50</v>
      </c>
      <c r="F10" s="18"/>
      <c r="G10" s="18"/>
      <c r="H10" s="18"/>
    </row>
    <row r="11" spans="11:14" ht="15" customHeight="1" thickBot="1">
      <c r="K11" s="19" t="s">
        <v>87</v>
      </c>
      <c r="L11" s="19"/>
      <c r="M11" s="19"/>
      <c r="N11" s="19"/>
    </row>
    <row r="12" spans="1:14" ht="14.25" customHeight="1">
      <c r="A12" s="20" t="s">
        <v>0</v>
      </c>
      <c r="B12" s="21" t="s">
        <v>51</v>
      </c>
      <c r="C12" s="21" t="s">
        <v>52</v>
      </c>
      <c r="D12" s="21" t="s">
        <v>53</v>
      </c>
      <c r="E12" s="21"/>
      <c r="F12" s="21"/>
      <c r="G12" s="22" t="s">
        <v>64</v>
      </c>
      <c r="H12" s="23"/>
      <c r="I12" s="23"/>
      <c r="J12" s="23"/>
      <c r="K12" s="23"/>
      <c r="L12" s="24" t="s">
        <v>88</v>
      </c>
      <c r="M12" s="24"/>
      <c r="N12" s="25"/>
    </row>
    <row r="13" spans="1:14" s="3" customFormat="1" ht="15.75" customHeight="1">
      <c r="A13" s="26"/>
      <c r="B13" s="27"/>
      <c r="C13" s="27"/>
      <c r="D13" s="27"/>
      <c r="E13" s="27"/>
      <c r="F13" s="27"/>
      <c r="G13" s="28"/>
      <c r="H13" s="29"/>
      <c r="I13" s="29"/>
      <c r="J13" s="29"/>
      <c r="K13" s="29"/>
      <c r="L13" s="30"/>
      <c r="M13" s="30"/>
      <c r="N13" s="31"/>
    </row>
    <row r="14" spans="1:14" s="3" customFormat="1" ht="33.75" customHeight="1">
      <c r="A14" s="26"/>
      <c r="B14" s="27"/>
      <c r="C14" s="27"/>
      <c r="D14" s="27"/>
      <c r="E14" s="27"/>
      <c r="F14" s="27"/>
      <c r="G14" s="32" t="s">
        <v>89</v>
      </c>
      <c r="H14" s="32"/>
      <c r="I14" s="32" t="s">
        <v>59</v>
      </c>
      <c r="J14" s="33" t="s">
        <v>90</v>
      </c>
      <c r="K14" s="33" t="s">
        <v>60</v>
      </c>
      <c r="L14" s="33" t="s">
        <v>60</v>
      </c>
      <c r="M14" s="34"/>
      <c r="N14" s="35" t="s">
        <v>61</v>
      </c>
    </row>
    <row r="15" spans="1:14" s="3" customFormat="1" ht="55.5" customHeight="1">
      <c r="A15" s="26"/>
      <c r="B15" s="27"/>
      <c r="C15" s="27"/>
      <c r="D15" s="36" t="s">
        <v>54</v>
      </c>
      <c r="E15" s="36" t="s">
        <v>55</v>
      </c>
      <c r="F15" s="36" t="s">
        <v>56</v>
      </c>
      <c r="G15" s="37" t="s">
        <v>57</v>
      </c>
      <c r="H15" s="38" t="s">
        <v>58</v>
      </c>
      <c r="I15" s="32"/>
      <c r="J15" s="39"/>
      <c r="K15" s="39"/>
      <c r="L15" s="39"/>
      <c r="M15" s="34"/>
      <c r="N15" s="40"/>
    </row>
    <row r="16" spans="1:15" ht="15">
      <c r="A16" s="41">
        <v>1</v>
      </c>
      <c r="B16" s="42" t="s">
        <v>22</v>
      </c>
      <c r="C16" s="43" t="s">
        <v>69</v>
      </c>
      <c r="D16" s="44" t="s">
        <v>1</v>
      </c>
      <c r="E16" s="44" t="s">
        <v>1</v>
      </c>
      <c r="F16" s="44" t="s">
        <v>1</v>
      </c>
      <c r="G16" s="45">
        <f>VLOOKUP(B16,'[2]Sheet1'!$B$16:$L$77,6,0)</f>
        <v>4195495</v>
      </c>
      <c r="H16" s="45">
        <f>VLOOKUP(B16,'[2]Sheet1'!$B$16:$L$77,7,0)</f>
        <v>0</v>
      </c>
      <c r="I16" s="45">
        <f>VLOOKUP(B16,'[2]Sheet1'!$B$16:$L$77,8,0)</f>
        <v>0</v>
      </c>
      <c r="J16" s="45">
        <f>VLOOKUP(B16,'[2]Sheet1'!$B$16:$L$77,9,0)</f>
        <v>19347435130</v>
      </c>
      <c r="K16" s="46">
        <f>G16+H16+I16+J16</f>
        <v>19351630625</v>
      </c>
      <c r="L16" s="47">
        <v>19351630625</v>
      </c>
      <c r="M16" s="48">
        <v>0.06681862853641202</v>
      </c>
      <c r="N16" s="49">
        <f>L16/$L$78*100%</f>
        <v>0.5601615253960823</v>
      </c>
      <c r="O16" s="10"/>
    </row>
    <row r="17" spans="1:15" ht="15">
      <c r="A17" s="41">
        <v>2</v>
      </c>
      <c r="B17" s="42" t="s">
        <v>25</v>
      </c>
      <c r="C17" s="43" t="str">
        <f>VLOOKUP(B17,'[1]Sheet2'!$B$16:$C$94,2,0)</f>
        <v>ARD CAPITAL GROUP</v>
      </c>
      <c r="D17" s="44" t="s">
        <v>1</v>
      </c>
      <c r="E17" s="44" t="s">
        <v>1</v>
      </c>
      <c r="F17" s="44"/>
      <c r="G17" s="45">
        <f>VLOOKUP(B17,'[2]Sheet1'!$B$16:$L$77,6,0)</f>
        <v>28757228</v>
      </c>
      <c r="H17" s="45">
        <f>VLOOKUP(B17,'[2]Sheet1'!$B$16:$L$77,7,0)</f>
        <v>12261870</v>
      </c>
      <c r="I17" s="45">
        <f>VLOOKUP(B17,'[2]Sheet1'!$B$16:$L$77,8,0)</f>
        <v>0</v>
      </c>
      <c r="J17" s="45">
        <f>VLOOKUP(B17,'[2]Sheet1'!$B$16:$L$77,9,0)</f>
        <v>9673386792</v>
      </c>
      <c r="K17" s="46">
        <f>G17+H17+I17+J17</f>
        <v>9714405890</v>
      </c>
      <c r="L17" s="47">
        <v>9714405890</v>
      </c>
      <c r="M17" s="34">
        <v>0.005039980195446231</v>
      </c>
      <c r="N17" s="49">
        <f>L17/$L$78*100%</f>
        <v>0.2811978239512872</v>
      </c>
      <c r="O17" s="10"/>
    </row>
    <row r="18" spans="1:15" ht="15">
      <c r="A18" s="41">
        <v>3</v>
      </c>
      <c r="B18" s="42" t="s">
        <v>31</v>
      </c>
      <c r="C18" s="43" t="s">
        <v>68</v>
      </c>
      <c r="D18" s="44" t="s">
        <v>1</v>
      </c>
      <c r="E18" s="44" t="s">
        <v>1</v>
      </c>
      <c r="F18" s="44"/>
      <c r="G18" s="45">
        <f>VLOOKUP(B18,'[2]Sheet1'!$B$16:$L$77,6,0)</f>
        <v>7925229</v>
      </c>
      <c r="H18" s="45">
        <f>VLOOKUP(B18,'[2]Sheet1'!$B$16:$L$77,7,0)</f>
        <v>0</v>
      </c>
      <c r="I18" s="45">
        <f>VLOOKUP(B18,'[2]Sheet1'!$B$16:$L$77,8,0)</f>
        <v>0</v>
      </c>
      <c r="J18" s="45">
        <f>VLOOKUP(B18,'[2]Sheet1'!$B$16:$L$77,9,0)</f>
        <v>2307182365</v>
      </c>
      <c r="K18" s="46">
        <f>G18+H18+I18+J18</f>
        <v>2315107594</v>
      </c>
      <c r="L18" s="47">
        <v>2315107594</v>
      </c>
      <c r="M18" s="34">
        <v>0.19886116726541078</v>
      </c>
      <c r="N18" s="49">
        <f>L18/$L$78*100%</f>
        <v>0.06701420807586825</v>
      </c>
      <c r="O18" s="10"/>
    </row>
    <row r="19" spans="1:15" ht="18.75" customHeight="1">
      <c r="A19" s="41">
        <v>4</v>
      </c>
      <c r="B19" s="42" t="s">
        <v>6</v>
      </c>
      <c r="C19" s="43" t="s">
        <v>86</v>
      </c>
      <c r="D19" s="44" t="s">
        <v>1</v>
      </c>
      <c r="E19" s="44" t="s">
        <v>1</v>
      </c>
      <c r="F19" s="44" t="s">
        <v>1</v>
      </c>
      <c r="G19" s="45">
        <f>VLOOKUP(B19,'[2]Sheet1'!$B$16:$L$77,6,0)</f>
        <v>331576669</v>
      </c>
      <c r="H19" s="45">
        <f>VLOOKUP(B19,'[2]Sheet1'!$B$16:$L$77,7,0)</f>
        <v>0</v>
      </c>
      <c r="I19" s="45">
        <f>VLOOKUP(B19,'[2]Sheet1'!$B$16:$L$77,8,0)</f>
        <v>961709810</v>
      </c>
      <c r="J19" s="45">
        <f>VLOOKUP(B19,'[2]Sheet1'!$B$16:$L$77,9,0)</f>
        <v>678979480</v>
      </c>
      <c r="K19" s="46">
        <f>G19+H19+I19+J19</f>
        <v>1972265959</v>
      </c>
      <c r="L19" s="47">
        <v>1972265959</v>
      </c>
      <c r="M19" s="34">
        <v>0.3207545731709336</v>
      </c>
      <c r="N19" s="49">
        <f>L19/$L$78*100%</f>
        <v>0.05709015066941974</v>
      </c>
      <c r="O19" s="10"/>
    </row>
    <row r="20" spans="1:15" ht="15">
      <c r="A20" s="41">
        <v>5</v>
      </c>
      <c r="B20" s="42" t="s">
        <v>26</v>
      </c>
      <c r="C20" s="43" t="str">
        <f>VLOOKUP(B20,'[1]Sheet2'!$B$16:$C$94,2,0)</f>
        <v>MIBG</v>
      </c>
      <c r="D20" s="44" t="s">
        <v>1</v>
      </c>
      <c r="E20" s="44" t="s">
        <v>1</v>
      </c>
      <c r="F20" s="44"/>
      <c r="G20" s="45">
        <f>VLOOKUP(B20,'[2]Sheet1'!$B$16:$L$77,6,0)</f>
        <v>0</v>
      </c>
      <c r="H20" s="45">
        <f>VLOOKUP(B20,'[2]Sheet1'!$B$16:$L$77,7,0)</f>
        <v>0</v>
      </c>
      <c r="I20" s="45">
        <f>VLOOKUP(B20,'[2]Sheet1'!$B$16:$L$77,8,0)</f>
        <v>0</v>
      </c>
      <c r="J20" s="45">
        <f>VLOOKUP(B20,'[2]Sheet1'!$B$16:$L$77,9,0)</f>
        <v>300056460</v>
      </c>
      <c r="K20" s="46">
        <f>G20+H20+I20+J20</f>
        <v>300056460</v>
      </c>
      <c r="L20" s="47">
        <v>300056460</v>
      </c>
      <c r="M20" s="34">
        <v>0.00971304062995378</v>
      </c>
      <c r="N20" s="49">
        <f>L20/$L$78*100%</f>
        <v>0.00868557733431565</v>
      </c>
      <c r="O20" s="10"/>
    </row>
    <row r="21" spans="1:15" ht="15">
      <c r="A21" s="41">
        <v>6</v>
      </c>
      <c r="B21" s="42" t="s">
        <v>36</v>
      </c>
      <c r="C21" s="43" t="str">
        <f>VLOOKUP(B21,'[1]Sheet2'!$B$16:$C$94,2,0)</f>
        <v>STANDARD INVESTMENT</v>
      </c>
      <c r="D21" s="44" t="s">
        <v>1</v>
      </c>
      <c r="E21" s="44" t="s">
        <v>1</v>
      </c>
      <c r="F21" s="50" t="s">
        <v>1</v>
      </c>
      <c r="G21" s="45">
        <f>VLOOKUP(B21,'[2]Sheet1'!$B$16:$L$77,6,0)</f>
        <v>218728786</v>
      </c>
      <c r="H21" s="45">
        <f>VLOOKUP(B21,'[2]Sheet1'!$B$16:$L$77,7,0)</f>
        <v>0</v>
      </c>
      <c r="I21" s="45">
        <f>VLOOKUP(B21,'[2]Sheet1'!$B$16:$L$77,8,0)</f>
        <v>0</v>
      </c>
      <c r="J21" s="45">
        <f>VLOOKUP(B21,'[2]Sheet1'!$B$16:$L$77,9,0)</f>
        <v>74650856</v>
      </c>
      <c r="K21" s="46">
        <f>G21+H21+I21+J21</f>
        <v>293379642</v>
      </c>
      <c r="L21" s="47">
        <v>293379642</v>
      </c>
      <c r="M21" s="34">
        <v>0.03485345455293634</v>
      </c>
      <c r="N21" s="49">
        <f>L21/$L$78*100%</f>
        <v>0.00849230697750963</v>
      </c>
      <c r="O21" s="10"/>
    </row>
    <row r="22" spans="1:15" ht="15">
      <c r="A22" s="41">
        <v>7</v>
      </c>
      <c r="B22" s="42" t="s">
        <v>63</v>
      </c>
      <c r="C22" s="43" t="s">
        <v>85</v>
      </c>
      <c r="D22" s="44" t="s">
        <v>1</v>
      </c>
      <c r="E22" s="44" t="s">
        <v>1</v>
      </c>
      <c r="F22" s="50" t="s">
        <v>1</v>
      </c>
      <c r="G22" s="45">
        <f>VLOOKUP(B22,'[2]Sheet1'!$B$16:$L$77,6,0)</f>
        <v>0</v>
      </c>
      <c r="H22" s="45">
        <f>VLOOKUP(B22,'[2]Sheet1'!$B$16:$L$77,7,0)</f>
        <v>105000000</v>
      </c>
      <c r="I22" s="45">
        <f>VLOOKUP(B22,'[2]Sheet1'!$B$16:$L$77,8,0)</f>
        <v>0</v>
      </c>
      <c r="J22" s="45">
        <f>VLOOKUP(B22,'[2]Sheet1'!$B$16:$L$77,9,0)</f>
        <v>48349000</v>
      </c>
      <c r="K22" s="46">
        <f>G22+H22+I22+J22</f>
        <v>153349000</v>
      </c>
      <c r="L22" s="47">
        <v>153349000</v>
      </c>
      <c r="M22" s="34">
        <v>0.00902077307300999</v>
      </c>
      <c r="N22" s="49">
        <f>L22/$L$78*100%</f>
        <v>0.004438913258657955</v>
      </c>
      <c r="O22" s="10"/>
    </row>
    <row r="23" spans="1:15" ht="15">
      <c r="A23" s="41">
        <v>8</v>
      </c>
      <c r="B23" s="42" t="s">
        <v>15</v>
      </c>
      <c r="C23" s="43" t="s">
        <v>67</v>
      </c>
      <c r="D23" s="44" t="s">
        <v>1</v>
      </c>
      <c r="E23" s="50"/>
      <c r="F23" s="50"/>
      <c r="G23" s="45">
        <f>VLOOKUP(B23,'[2]Sheet1'!$B$16:$L$77,6,0)</f>
        <v>50362534</v>
      </c>
      <c r="H23" s="45">
        <f>VLOOKUP(B23,'[2]Sheet1'!$B$16:$L$77,7,0)</f>
        <v>0</v>
      </c>
      <c r="I23" s="45">
        <f>VLOOKUP(B23,'[2]Sheet1'!$B$16:$L$77,8,0)</f>
        <v>0</v>
      </c>
      <c r="J23" s="45">
        <f>VLOOKUP(B23,'[2]Sheet1'!$B$16:$L$77,9,0)</f>
        <v>0</v>
      </c>
      <c r="K23" s="46">
        <f>G23+H23+I23+J23</f>
        <v>50362534</v>
      </c>
      <c r="L23" s="47">
        <v>50362534</v>
      </c>
      <c r="M23" s="48">
        <v>0.04081827375760734</v>
      </c>
      <c r="N23" s="49">
        <f>L23/$L$78*100%</f>
        <v>0.0014578179180314973</v>
      </c>
      <c r="O23" s="10"/>
    </row>
    <row r="24" spans="1:15" ht="15">
      <c r="A24" s="41">
        <v>9</v>
      </c>
      <c r="B24" s="42" t="s">
        <v>18</v>
      </c>
      <c r="C24" s="43" t="str">
        <f>VLOOKUP(B24,'[1]Sheet2'!$B$16:$C$94,2,0)</f>
        <v>NATIONAL SECURITIES</v>
      </c>
      <c r="D24" s="44" t="s">
        <v>1</v>
      </c>
      <c r="E24" s="44" t="s">
        <v>1</v>
      </c>
      <c r="F24" s="44" t="s">
        <v>1</v>
      </c>
      <c r="G24" s="45">
        <f>VLOOKUP(B24,'[2]Sheet1'!$B$16:$L$77,6,0)</f>
        <v>39378615</v>
      </c>
      <c r="H24" s="45">
        <f>VLOOKUP(B24,'[2]Sheet1'!$B$16:$L$77,7,0)</f>
        <v>0</v>
      </c>
      <c r="I24" s="45">
        <f>VLOOKUP(B24,'[2]Sheet1'!$B$16:$L$77,8,0)</f>
        <v>0</v>
      </c>
      <c r="J24" s="45">
        <f>VLOOKUP(B24,'[2]Sheet1'!$B$16:$L$77,9,0)</f>
        <v>0</v>
      </c>
      <c r="K24" s="46">
        <f>G24+H24+I24+J24</f>
        <v>39378615</v>
      </c>
      <c r="L24" s="47">
        <v>39378615</v>
      </c>
      <c r="M24" s="34">
        <v>0.005396947495980626</v>
      </c>
      <c r="N24" s="49">
        <f>L24/$L$78*100%</f>
        <v>0.0011398721623948446</v>
      </c>
      <c r="O24" s="10"/>
    </row>
    <row r="25" spans="1:15" ht="15">
      <c r="A25" s="41">
        <v>10</v>
      </c>
      <c r="B25" s="42" t="s">
        <v>10</v>
      </c>
      <c r="C25" s="43" t="str">
        <f>VLOOKUP(B25,'[1]Sheet2'!$B$16:$C$94,2,0)</f>
        <v>MONSEC</v>
      </c>
      <c r="D25" s="44" t="s">
        <v>1</v>
      </c>
      <c r="E25" s="44" t="s">
        <v>1</v>
      </c>
      <c r="F25" s="44"/>
      <c r="G25" s="45">
        <f>VLOOKUP(B25,'[2]Sheet1'!$B$16:$L$77,6,0)</f>
        <v>6600890</v>
      </c>
      <c r="H25" s="45">
        <f>VLOOKUP(B25,'[2]Sheet1'!$B$16:$L$77,7,0)</f>
        <v>0</v>
      </c>
      <c r="I25" s="45">
        <f>VLOOKUP(B25,'[2]Sheet1'!$B$16:$L$77,8,0)</f>
        <v>0</v>
      </c>
      <c r="J25" s="45">
        <f>VLOOKUP(B25,'[2]Sheet1'!$B$16:$L$77,9,0)</f>
        <v>31283476</v>
      </c>
      <c r="K25" s="46">
        <f>G25+H25+I25+J25</f>
        <v>37884366</v>
      </c>
      <c r="L25" s="47">
        <v>37884366</v>
      </c>
      <c r="M25" s="48">
        <v>0.03391043677077141</v>
      </c>
      <c r="N25" s="49">
        <f>L25/$L$78*100%</f>
        <v>0.001096618918501266</v>
      </c>
      <c r="O25" s="10"/>
    </row>
    <row r="26" spans="1:15" ht="16.5" customHeight="1">
      <c r="A26" s="41">
        <v>11</v>
      </c>
      <c r="B26" s="42" t="s">
        <v>27</v>
      </c>
      <c r="C26" s="43" t="str">
        <f>VLOOKUP(B26,'[1]Sheet2'!$B$16:$C$94,2,0)</f>
        <v>GAULI</v>
      </c>
      <c r="D26" s="44" t="s">
        <v>1</v>
      </c>
      <c r="E26" s="44" t="s">
        <v>1</v>
      </c>
      <c r="F26" s="50"/>
      <c r="G26" s="45">
        <f>VLOOKUP(B26,'[2]Sheet1'!$B$16:$L$77,6,0)</f>
        <v>33297823</v>
      </c>
      <c r="H26" s="45">
        <f>VLOOKUP(B26,'[2]Sheet1'!$B$16:$L$77,7,0)</f>
        <v>0</v>
      </c>
      <c r="I26" s="45">
        <f>VLOOKUP(B26,'[2]Sheet1'!$B$16:$L$77,8,0)</f>
        <v>0</v>
      </c>
      <c r="J26" s="45">
        <f>VLOOKUP(B26,'[2]Sheet1'!$B$16:$L$77,9,0)</f>
        <v>0</v>
      </c>
      <c r="K26" s="46">
        <f>G26+H26+I26+J26</f>
        <v>33297823</v>
      </c>
      <c r="L26" s="51">
        <v>33297823</v>
      </c>
      <c r="M26" s="48">
        <v>0.002281455683962607</v>
      </c>
      <c r="N26" s="49">
        <f>L26/$L$78*100%</f>
        <v>0.000963854658322818</v>
      </c>
      <c r="O26" s="10"/>
    </row>
    <row r="27" spans="1:15" ht="14.25" customHeight="1">
      <c r="A27" s="41">
        <v>12</v>
      </c>
      <c r="B27" s="42" t="s">
        <v>3</v>
      </c>
      <c r="C27" s="43" t="str">
        <f>VLOOKUP(B27,'[1]Sheet2'!$B$16:$C$94,2,0)</f>
        <v>SANAR</v>
      </c>
      <c r="D27" s="44" t="s">
        <v>1</v>
      </c>
      <c r="E27" s="44"/>
      <c r="F27" s="44"/>
      <c r="G27" s="45">
        <f>VLOOKUP(B27,'[2]Sheet1'!$B$16:$L$77,6,0)</f>
        <v>30971540</v>
      </c>
      <c r="H27" s="45">
        <f>VLOOKUP(B27,'[2]Sheet1'!$B$16:$L$77,7,0)</f>
        <v>0</v>
      </c>
      <c r="I27" s="45">
        <f>VLOOKUP(B27,'[2]Sheet1'!$B$16:$L$77,8,0)</f>
        <v>0</v>
      </c>
      <c r="J27" s="45">
        <f>VLOOKUP(B27,'[2]Sheet1'!$B$16:$L$77,9,0)</f>
        <v>0</v>
      </c>
      <c r="K27" s="46">
        <f>G27+H27+I27+J27</f>
        <v>30971540</v>
      </c>
      <c r="L27" s="47">
        <v>30971540</v>
      </c>
      <c r="M27" s="34">
        <v>0.0024113259035914974</v>
      </c>
      <c r="N27" s="49">
        <f>L27/$L$78*100%</f>
        <v>0.0008965169616173252</v>
      </c>
      <c r="O27" s="10"/>
    </row>
    <row r="28" spans="1:15" ht="15">
      <c r="A28" s="41">
        <v>13</v>
      </c>
      <c r="B28" s="42" t="s">
        <v>4</v>
      </c>
      <c r="C28" s="43" t="str">
        <f>VLOOKUP(B28,'[1]Sheet2'!$B$16:$C$94,2,0)</f>
        <v>ZERGED</v>
      </c>
      <c r="D28" s="44" t="s">
        <v>1</v>
      </c>
      <c r="E28" s="44"/>
      <c r="F28" s="44"/>
      <c r="G28" s="45">
        <f>VLOOKUP(B28,'[2]Sheet1'!$B$16:$L$77,6,0)</f>
        <v>29893559</v>
      </c>
      <c r="H28" s="45">
        <f>VLOOKUP(B28,'[2]Sheet1'!$B$16:$L$77,7,0)</f>
        <v>0</v>
      </c>
      <c r="I28" s="45">
        <f>VLOOKUP(B28,'[2]Sheet1'!$B$16:$L$77,8,0)</f>
        <v>0</v>
      </c>
      <c r="J28" s="45">
        <f>VLOOKUP(B28,'[2]Sheet1'!$B$16:$L$77,9,0)</f>
        <v>0</v>
      </c>
      <c r="K28" s="46">
        <f>G28+H28+I28+J28</f>
        <v>29893559</v>
      </c>
      <c r="L28" s="47">
        <v>29893559</v>
      </c>
      <c r="M28" s="34">
        <v>0.003971403391420145</v>
      </c>
      <c r="N28" s="49">
        <f>L28/$L$78*100%</f>
        <v>0.0008653132096953606</v>
      </c>
      <c r="O28" s="10"/>
    </row>
    <row r="29" spans="1:15" ht="15">
      <c r="A29" s="41">
        <v>14</v>
      </c>
      <c r="B29" s="42" t="s">
        <v>44</v>
      </c>
      <c r="C29" s="43" t="s">
        <v>66</v>
      </c>
      <c r="D29" s="44" t="s">
        <v>1</v>
      </c>
      <c r="E29" s="44"/>
      <c r="F29" s="44"/>
      <c r="G29" s="45">
        <f>VLOOKUP(B29,'[2]Sheet1'!$B$16:$L$77,6,0)</f>
        <v>10793136</v>
      </c>
      <c r="H29" s="45">
        <f>VLOOKUP(B29,'[2]Sheet1'!$B$16:$L$77,7,0)</f>
        <v>5000000</v>
      </c>
      <c r="I29" s="45">
        <f>VLOOKUP(B29,'[2]Sheet1'!$B$16:$L$77,8,0)</f>
        <v>0</v>
      </c>
      <c r="J29" s="45">
        <f>VLOOKUP(B29,'[2]Sheet1'!$B$16:$L$77,9,0)</f>
        <v>13638930</v>
      </c>
      <c r="K29" s="46">
        <f>G29+H29+I29+J29</f>
        <v>29432066</v>
      </c>
      <c r="L29" s="47">
        <v>29432066</v>
      </c>
      <c r="M29" s="34">
        <v>0.06465010439004427</v>
      </c>
      <c r="N29" s="49">
        <f>L29/$L$78*100%</f>
        <v>0.0008519546133140485</v>
      </c>
      <c r="O29" s="10"/>
    </row>
    <row r="30" spans="1:15" ht="15">
      <c r="A30" s="41">
        <v>15</v>
      </c>
      <c r="B30" s="42" t="s">
        <v>13</v>
      </c>
      <c r="C30" s="43" t="str">
        <f>VLOOKUP(B30,'[1]Sheet2'!$B$16:$C$94,2,0)</f>
        <v>ASIA PACIFIC SECURITIES</v>
      </c>
      <c r="D30" s="44" t="s">
        <v>1</v>
      </c>
      <c r="E30" s="44" t="s">
        <v>1</v>
      </c>
      <c r="F30" s="44"/>
      <c r="G30" s="45">
        <f>VLOOKUP(B30,'[2]Sheet1'!$B$16:$L$77,6,0)</f>
        <v>20861837</v>
      </c>
      <c r="H30" s="45">
        <f>VLOOKUP(B30,'[2]Sheet1'!$B$16:$L$77,7,0)</f>
        <v>0</v>
      </c>
      <c r="I30" s="45">
        <f>VLOOKUP(B30,'[2]Sheet1'!$B$16:$L$77,8,0)</f>
        <v>0</v>
      </c>
      <c r="J30" s="45">
        <f>VLOOKUP(B30,'[2]Sheet1'!$B$16:$L$77,9,0)</f>
        <v>7254750</v>
      </c>
      <c r="K30" s="46">
        <f>G30+H30+I30+J30</f>
        <v>28116587</v>
      </c>
      <c r="L30" s="47">
        <v>28116587</v>
      </c>
      <c r="M30" s="34">
        <v>0.022663651020670205</v>
      </c>
      <c r="N30" s="49">
        <f>L30/$L$78*100%</f>
        <v>0.0008138761310638472</v>
      </c>
      <c r="O30" s="10"/>
    </row>
    <row r="31" spans="1:15" ht="20.25" customHeight="1">
      <c r="A31" s="41">
        <v>16</v>
      </c>
      <c r="B31" s="42" t="s">
        <v>9</v>
      </c>
      <c r="C31" s="43" t="str">
        <f>VLOOKUP(B31,'[1]Sheet2'!$B$16:$C$94,2,0)</f>
        <v>DARKHAN BROKER</v>
      </c>
      <c r="D31" s="44" t="s">
        <v>1</v>
      </c>
      <c r="E31" s="50"/>
      <c r="F31" s="50"/>
      <c r="G31" s="45">
        <f>VLOOKUP(B31,'[2]Sheet1'!$B$16:$L$77,6,0)</f>
        <v>26147879</v>
      </c>
      <c r="H31" s="45">
        <f>VLOOKUP(B31,'[2]Sheet1'!$B$16:$L$77,7,0)</f>
        <v>0</v>
      </c>
      <c r="I31" s="45">
        <f>VLOOKUP(B31,'[2]Sheet1'!$B$16:$L$77,8,0)</f>
        <v>0</v>
      </c>
      <c r="J31" s="45">
        <f>VLOOKUP(B31,'[2]Sheet1'!$B$16:$L$77,9,0)</f>
        <v>0</v>
      </c>
      <c r="K31" s="46">
        <f>G31+H31+I31+J31</f>
        <v>26147879</v>
      </c>
      <c r="L31" s="47">
        <v>26147879</v>
      </c>
      <c r="M31" s="48">
        <v>0.005088928567169916</v>
      </c>
      <c r="N31" s="49">
        <f>L31/$L$78*100%</f>
        <v>0.0007568889707717946</v>
      </c>
      <c r="O31" s="10"/>
    </row>
    <row r="32" spans="1:15" ht="15">
      <c r="A32" s="41">
        <v>17</v>
      </c>
      <c r="B32" s="42" t="s">
        <v>75</v>
      </c>
      <c r="C32" s="43" t="str">
        <f>VLOOKUP(B32,'[1]Sheet2'!$B$16:$C$94,2,0)</f>
        <v>GOODSEC</v>
      </c>
      <c r="D32" s="44" t="s">
        <v>1</v>
      </c>
      <c r="E32" s="44"/>
      <c r="F32" s="50"/>
      <c r="G32" s="45">
        <f>VLOOKUP(B32,'[2]Sheet1'!$B$16:$L$77,6,0)</f>
        <v>25616113</v>
      </c>
      <c r="H32" s="45">
        <f>VLOOKUP(B32,'[2]Sheet1'!$B$16:$L$77,7,0)</f>
        <v>0</v>
      </c>
      <c r="I32" s="45">
        <f>VLOOKUP(B32,'[2]Sheet1'!$B$16:$L$77,8,0)</f>
        <v>0</v>
      </c>
      <c r="J32" s="45">
        <f>VLOOKUP(B32,'[2]Sheet1'!$B$16:$L$77,9,0)</f>
        <v>0</v>
      </c>
      <c r="K32" s="46">
        <f>G32+H32+I32+J32</f>
        <v>25616113</v>
      </c>
      <c r="L32" s="47">
        <v>25616113</v>
      </c>
      <c r="M32" s="52">
        <v>0.0007776111282369914</v>
      </c>
      <c r="N32" s="49">
        <f>L32/$L$78*100%</f>
        <v>0.0007414962186318816</v>
      </c>
      <c r="O32" s="10"/>
    </row>
    <row r="33" spans="1:15" ht="21" customHeight="1">
      <c r="A33" s="41">
        <v>18</v>
      </c>
      <c r="B33" s="42" t="s">
        <v>71</v>
      </c>
      <c r="C33" s="43" t="str">
        <f>VLOOKUP(B33,'[1]Sheet2'!$B$16:$C$94,2,0)</f>
        <v>ALTAN KHOROMSOG</v>
      </c>
      <c r="D33" s="44" t="s">
        <v>1</v>
      </c>
      <c r="E33" s="44"/>
      <c r="F33" s="44"/>
      <c r="G33" s="45">
        <f>VLOOKUP(B33,'[2]Sheet1'!$B$16:$L$77,6,0)</f>
        <v>14296600</v>
      </c>
      <c r="H33" s="45">
        <f>VLOOKUP(B33,'[2]Sheet1'!$B$16:$L$77,7,0)</f>
        <v>0</v>
      </c>
      <c r="I33" s="45">
        <f>VLOOKUP(B33,'[2]Sheet1'!$B$16:$L$77,8,0)</f>
        <v>0</v>
      </c>
      <c r="J33" s="45">
        <f>VLOOKUP(B33,'[2]Sheet1'!$B$16:$L$77,9,0)</f>
        <v>9959894</v>
      </c>
      <c r="K33" s="46">
        <f>G33+H33+I33+J33</f>
        <v>24256494</v>
      </c>
      <c r="L33" s="47">
        <v>24256494</v>
      </c>
      <c r="M33" s="34">
        <v>0.007996551935301358</v>
      </c>
      <c r="N33" s="49">
        <f>L33/$L$78*100%</f>
        <v>0.0007021400388992243</v>
      </c>
      <c r="O33" s="10"/>
    </row>
    <row r="34" spans="1:15" ht="15">
      <c r="A34" s="41">
        <v>19</v>
      </c>
      <c r="B34" s="42" t="s">
        <v>40</v>
      </c>
      <c r="C34" s="43" t="str">
        <f>VLOOKUP(B34,'[1]Sheet2'!$B$16:$C$94,2,0)</f>
        <v>GATSUURT TRADE</v>
      </c>
      <c r="D34" s="44" t="s">
        <v>1</v>
      </c>
      <c r="E34" s="44"/>
      <c r="F34" s="44"/>
      <c r="G34" s="45">
        <f>VLOOKUP(B34,'[2]Sheet1'!$B$16:$L$77,6,0)</f>
        <v>5928215</v>
      </c>
      <c r="H34" s="45">
        <f>VLOOKUP(B34,'[2]Sheet1'!$B$16:$L$77,7,0)</f>
        <v>12261870</v>
      </c>
      <c r="I34" s="45">
        <f>VLOOKUP(B34,'[2]Sheet1'!$B$16:$L$77,8,0)</f>
        <v>0</v>
      </c>
      <c r="J34" s="45">
        <f>VLOOKUP(B34,'[2]Sheet1'!$B$16:$L$77,9,0)</f>
        <v>0</v>
      </c>
      <c r="K34" s="46">
        <f>G34+H34+I34+J34</f>
        <v>18190085</v>
      </c>
      <c r="L34" s="47">
        <v>18190085</v>
      </c>
      <c r="M34" s="48">
        <v>0.006957734000984774</v>
      </c>
      <c r="N34" s="49">
        <f>L34/$L$78*100%</f>
        <v>0.0005265388720018728</v>
      </c>
      <c r="O34" s="10"/>
    </row>
    <row r="35" spans="1:15" ht="15">
      <c r="A35" s="41">
        <v>20</v>
      </c>
      <c r="B35" s="42" t="s">
        <v>11</v>
      </c>
      <c r="C35" s="43" t="s">
        <v>65</v>
      </c>
      <c r="D35" s="44" t="s">
        <v>1</v>
      </c>
      <c r="E35" s="50"/>
      <c r="F35" s="44"/>
      <c r="G35" s="45">
        <f>VLOOKUP(B35,'[2]Sheet1'!$B$16:$L$77,6,0)</f>
        <v>17917666</v>
      </c>
      <c r="H35" s="45">
        <f>VLOOKUP(B35,'[2]Sheet1'!$B$16:$L$77,7,0)</f>
        <v>0</v>
      </c>
      <c r="I35" s="45">
        <f>VLOOKUP(B35,'[2]Sheet1'!$B$16:$L$77,8,0)</f>
        <v>0</v>
      </c>
      <c r="J35" s="45">
        <f>VLOOKUP(B35,'[2]Sheet1'!$B$16:$L$77,9,0)</f>
        <v>0</v>
      </c>
      <c r="K35" s="46">
        <f>G35+H35+I35+J35</f>
        <v>17917666</v>
      </c>
      <c r="L35" s="47">
        <v>17917666</v>
      </c>
      <c r="M35" s="34">
        <v>0.07759040138314048</v>
      </c>
      <c r="N35" s="49">
        <f>L35/$L$78*100%</f>
        <v>0.0005186533017600692</v>
      </c>
      <c r="O35" s="10"/>
    </row>
    <row r="36" spans="1:15" ht="15" customHeight="1">
      <c r="A36" s="41">
        <v>21</v>
      </c>
      <c r="B36" s="42" t="s">
        <v>72</v>
      </c>
      <c r="C36" s="43" t="str">
        <f>VLOOKUP(B36,'[1]Sheet2'!$B$16:$C$94,2,0)</f>
        <v>TAVAN BOGD</v>
      </c>
      <c r="D36" s="44" t="s">
        <v>1</v>
      </c>
      <c r="E36" s="44"/>
      <c r="F36" s="44"/>
      <c r="G36" s="45">
        <f>VLOOKUP(B36,'[2]Sheet1'!$B$16:$L$77,6,0)</f>
        <v>13403260</v>
      </c>
      <c r="H36" s="45">
        <f>VLOOKUP(B36,'[2]Sheet1'!$B$16:$L$77,7,0)</f>
        <v>0</v>
      </c>
      <c r="I36" s="45">
        <f>VLOOKUP(B36,'[2]Sheet1'!$B$16:$L$77,8,0)</f>
        <v>0</v>
      </c>
      <c r="J36" s="45">
        <f>VLOOKUP(B36,'[2]Sheet1'!$B$16:$L$77,9,0)</f>
        <v>0</v>
      </c>
      <c r="K36" s="46">
        <f>G36+H36+I36+J36</f>
        <v>13403260</v>
      </c>
      <c r="L36" s="47">
        <v>13403260</v>
      </c>
      <c r="M36" s="48">
        <v>0.0013196516412535139</v>
      </c>
      <c r="N36" s="49">
        <f>L36/$L$78*100%</f>
        <v>0.0003879771535728295</v>
      </c>
      <c r="O36" s="10"/>
    </row>
    <row r="37" spans="1:15" ht="19.5" customHeight="1">
      <c r="A37" s="41">
        <v>22</v>
      </c>
      <c r="B37" s="42" t="s">
        <v>2</v>
      </c>
      <c r="C37" s="43" t="str">
        <f>VLOOKUP(B37,'[1]Sheet2'!$B$16:$C$94,2,0)</f>
        <v>MASDAQ</v>
      </c>
      <c r="D37" s="44" t="s">
        <v>1</v>
      </c>
      <c r="E37" s="44"/>
      <c r="F37" s="44"/>
      <c r="G37" s="45">
        <f>VLOOKUP(B37,'[2]Sheet1'!$B$16:$L$77,6,0)</f>
        <v>7510900</v>
      </c>
      <c r="H37" s="45">
        <f>VLOOKUP(B37,'[2]Sheet1'!$B$16:$L$77,7,0)</f>
        <v>0</v>
      </c>
      <c r="I37" s="45">
        <f>VLOOKUP(B37,'[2]Sheet1'!$B$16:$L$77,8,0)</f>
        <v>0</v>
      </c>
      <c r="J37" s="45">
        <f>VLOOKUP(B37,'[2]Sheet1'!$B$16:$L$77,9,0)</f>
        <v>0</v>
      </c>
      <c r="K37" s="46">
        <f>G37+H37+I37+J37</f>
        <v>7510900</v>
      </c>
      <c r="L37" s="47">
        <v>7510900</v>
      </c>
      <c r="M37" s="34">
        <v>0.0012980041934723303</v>
      </c>
      <c r="N37" s="49">
        <f>L37/$L$78*100%</f>
        <v>0.00021741409200225654</v>
      </c>
      <c r="O37" s="10"/>
    </row>
    <row r="38" spans="1:16" s="2" customFormat="1" ht="15">
      <c r="A38" s="41">
        <v>23</v>
      </c>
      <c r="B38" s="42" t="s">
        <v>8</v>
      </c>
      <c r="C38" s="43" t="str">
        <f>VLOOKUP(B38,'[1]Sheet2'!$B$16:$C$94,2,0)</f>
        <v>BULGAN BROKER</v>
      </c>
      <c r="D38" s="44" t="s">
        <v>1</v>
      </c>
      <c r="E38" s="44"/>
      <c r="F38" s="50"/>
      <c r="G38" s="45">
        <f>VLOOKUP(B38,'[2]Sheet1'!$B$16:$L$77,6,0)</f>
        <v>7005469</v>
      </c>
      <c r="H38" s="45">
        <f>VLOOKUP(B38,'[2]Sheet1'!$B$16:$L$77,7,0)</f>
        <v>0</v>
      </c>
      <c r="I38" s="45">
        <f>VLOOKUP(B38,'[2]Sheet1'!$B$16:$L$77,8,0)</f>
        <v>0</v>
      </c>
      <c r="J38" s="45">
        <f>VLOOKUP(B38,'[2]Sheet1'!$B$16:$L$77,9,0)</f>
        <v>0</v>
      </c>
      <c r="K38" s="46">
        <f>G38+H38+I38+J38</f>
        <v>7005469</v>
      </c>
      <c r="L38" s="47">
        <v>7005469</v>
      </c>
      <c r="M38" s="48">
        <v>0.008841947139027266</v>
      </c>
      <c r="N38" s="49">
        <f>L38/$L$78*100%</f>
        <v>0.00020278364532678588</v>
      </c>
      <c r="O38" s="10"/>
      <c r="P38" s="1"/>
    </row>
    <row r="39" spans="1:15" ht="15">
      <c r="A39" s="41">
        <v>24</v>
      </c>
      <c r="B39" s="42" t="s">
        <v>28</v>
      </c>
      <c r="C39" s="43" t="str">
        <f>VLOOKUP(B39,'[1]Sheet2'!$B$16:$C$94,2,0)</f>
        <v>EURASIA CAPITAL HOLDING</v>
      </c>
      <c r="D39" s="44" t="s">
        <v>48</v>
      </c>
      <c r="E39" s="44" t="s">
        <v>1</v>
      </c>
      <c r="F39" s="44" t="s">
        <v>1</v>
      </c>
      <c r="G39" s="45">
        <f>VLOOKUP(B39,'[2]Sheet1'!$B$16:$L$77,6,0)</f>
        <v>5760624</v>
      </c>
      <c r="H39" s="45">
        <f>VLOOKUP(B39,'[2]Sheet1'!$B$16:$L$77,7,0)</f>
        <v>0</v>
      </c>
      <c r="I39" s="45">
        <f>VLOOKUP(B39,'[2]Sheet1'!$B$16:$L$77,8,0)</f>
        <v>0</v>
      </c>
      <c r="J39" s="45">
        <f>VLOOKUP(B39,'[2]Sheet1'!$B$16:$L$77,9,0)</f>
        <v>0</v>
      </c>
      <c r="K39" s="46">
        <f>G39+H39+I39+J39</f>
        <v>5760624</v>
      </c>
      <c r="L39" s="47">
        <v>5760624</v>
      </c>
      <c r="M39" s="48">
        <v>0.008544448512348255</v>
      </c>
      <c r="N39" s="49">
        <f>L39/$L$78*100%</f>
        <v>0.00016674976851328163</v>
      </c>
      <c r="O39" s="10"/>
    </row>
    <row r="40" spans="1:15" ht="15">
      <c r="A40" s="41">
        <v>25</v>
      </c>
      <c r="B40" s="42" t="s">
        <v>73</v>
      </c>
      <c r="C40" s="43" t="str">
        <f>VLOOKUP(B40,'[1]Sheet2'!$B$16:$C$94,2,0)</f>
        <v>MONET CAPITAL</v>
      </c>
      <c r="D40" s="44" t="s">
        <v>1</v>
      </c>
      <c r="E40" s="50" t="s">
        <v>1</v>
      </c>
      <c r="F40" s="50" t="s">
        <v>1</v>
      </c>
      <c r="G40" s="45">
        <f>VLOOKUP(B40,'[2]Sheet1'!$B$16:$L$77,6,0)</f>
        <v>4591870</v>
      </c>
      <c r="H40" s="45">
        <f>VLOOKUP(B40,'[2]Sheet1'!$B$16:$L$77,7,0)</f>
        <v>0</v>
      </c>
      <c r="I40" s="45">
        <f>VLOOKUP(B40,'[2]Sheet1'!$B$16:$L$77,8,0)</f>
        <v>0</v>
      </c>
      <c r="J40" s="45">
        <f>VLOOKUP(B40,'[2]Sheet1'!$B$16:$L$77,9,0)</f>
        <v>0</v>
      </c>
      <c r="K40" s="46">
        <f>G40+H40+I40+J40</f>
        <v>4591870</v>
      </c>
      <c r="L40" s="47">
        <v>4591870</v>
      </c>
      <c r="M40" s="34">
        <v>0.0011070934192199575</v>
      </c>
      <c r="N40" s="49">
        <f>L40/$L$78*100%</f>
        <v>0.0001329184580599398</v>
      </c>
      <c r="O40" s="10"/>
    </row>
    <row r="41" spans="1:15" ht="15">
      <c r="A41" s="41">
        <v>26</v>
      </c>
      <c r="B41" s="42" t="s">
        <v>5</v>
      </c>
      <c r="C41" s="43" t="str">
        <f>VLOOKUP(B41,'[1]Sheet2'!$B$16:$C$94,2,0)</f>
        <v>MERGEN SANAA</v>
      </c>
      <c r="D41" s="44" t="s">
        <v>1</v>
      </c>
      <c r="E41" s="44"/>
      <c r="F41" s="44"/>
      <c r="G41" s="45">
        <f>VLOOKUP(B41,'[2]Sheet1'!$B$16:$L$77,6,0)</f>
        <v>4582863</v>
      </c>
      <c r="H41" s="45">
        <f>VLOOKUP(B41,'[2]Sheet1'!$B$16:$L$77,7,0)</f>
        <v>0</v>
      </c>
      <c r="I41" s="45">
        <f>VLOOKUP(B41,'[2]Sheet1'!$B$16:$L$77,8,0)</f>
        <v>0</v>
      </c>
      <c r="J41" s="45">
        <f>VLOOKUP(B41,'[2]Sheet1'!$B$16:$L$77,9,0)</f>
        <v>0</v>
      </c>
      <c r="K41" s="46">
        <f>G41+H41+I41+J41</f>
        <v>4582863</v>
      </c>
      <c r="L41" s="47">
        <v>4582863</v>
      </c>
      <c r="M41" s="34">
        <v>0.0032796746177381642</v>
      </c>
      <c r="N41" s="49">
        <f>L41/$L$78*100%</f>
        <v>0.00013265773714411555</v>
      </c>
      <c r="O41" s="10"/>
    </row>
    <row r="42" spans="1:15" ht="15">
      <c r="A42" s="41">
        <v>27</v>
      </c>
      <c r="B42" s="42" t="s">
        <v>7</v>
      </c>
      <c r="C42" s="43" t="str">
        <f>VLOOKUP(B42,'[1]Sheet2'!$B$16:$C$94,2,0)</f>
        <v>UNDURKHAN INVEST</v>
      </c>
      <c r="D42" s="44" t="s">
        <v>1</v>
      </c>
      <c r="E42" s="44"/>
      <c r="F42" s="50"/>
      <c r="G42" s="45">
        <f>VLOOKUP(B42,'[2]Sheet1'!$B$16:$L$77,6,0)</f>
        <v>4407290</v>
      </c>
      <c r="H42" s="45">
        <f>VLOOKUP(B42,'[2]Sheet1'!$B$16:$L$77,7,0)</f>
        <v>0</v>
      </c>
      <c r="I42" s="45">
        <f>VLOOKUP(B42,'[2]Sheet1'!$B$16:$L$77,8,0)</f>
        <v>0</v>
      </c>
      <c r="J42" s="45">
        <f>VLOOKUP(B42,'[2]Sheet1'!$B$16:$L$77,9,0)</f>
        <v>0</v>
      </c>
      <c r="K42" s="46">
        <f>G42+H42+I42+J42</f>
        <v>4407290</v>
      </c>
      <c r="L42" s="47">
        <v>4407290</v>
      </c>
      <c r="M42" s="53">
        <v>0.0015049064380583826</v>
      </c>
      <c r="N42" s="49">
        <f>L42/$L$78*100%</f>
        <v>0.00012757551738681451</v>
      </c>
      <c r="O42" s="10"/>
    </row>
    <row r="43" spans="1:15" ht="15">
      <c r="A43" s="41">
        <v>28</v>
      </c>
      <c r="B43" s="42" t="s">
        <v>12</v>
      </c>
      <c r="C43" s="43" t="str">
        <f>VLOOKUP(B43,'[1]Sheet2'!$B$16:$C$94,2,0)</f>
        <v>BUMBAT ALTAI</v>
      </c>
      <c r="D43" s="44" t="s">
        <v>1</v>
      </c>
      <c r="E43" s="50"/>
      <c r="F43" s="50"/>
      <c r="G43" s="45">
        <f>VLOOKUP(B43,'[2]Sheet1'!$B$16:$L$77,6,0)</f>
        <v>1877380</v>
      </c>
      <c r="H43" s="45">
        <f>VLOOKUP(B43,'[2]Sheet1'!$B$16:$L$77,7,0)</f>
        <v>0</v>
      </c>
      <c r="I43" s="45">
        <f>VLOOKUP(B43,'[2]Sheet1'!$B$16:$L$77,8,0)</f>
        <v>0</v>
      </c>
      <c r="J43" s="45">
        <f>VLOOKUP(B43,'[2]Sheet1'!$B$16:$L$77,9,0)</f>
        <v>0</v>
      </c>
      <c r="K43" s="46">
        <f>G43+H43+I43+J43</f>
        <v>1877380</v>
      </c>
      <c r="L43" s="47">
        <v>1877380</v>
      </c>
      <c r="M43" s="34">
        <v>0.003212309416137366</v>
      </c>
      <c r="N43" s="49">
        <f>L43/$L$78*100%</f>
        <v>5.4343536466095455E-05</v>
      </c>
      <c r="O43" s="10"/>
    </row>
    <row r="44" spans="1:15" ht="15">
      <c r="A44" s="41">
        <v>29</v>
      </c>
      <c r="B44" s="42" t="s">
        <v>16</v>
      </c>
      <c r="C44" s="43" t="str">
        <f>VLOOKUP(B44,'[1]Sheet2'!$B$16:$C$94,2,0)</f>
        <v>GENDEX</v>
      </c>
      <c r="D44" s="44" t="s">
        <v>1</v>
      </c>
      <c r="E44" s="44"/>
      <c r="F44" s="44"/>
      <c r="G44" s="45">
        <f>VLOOKUP(B44,'[2]Sheet1'!$B$16:$L$77,6,0)</f>
        <v>1850600</v>
      </c>
      <c r="H44" s="45">
        <f>VLOOKUP(B44,'[2]Sheet1'!$B$16:$L$77,7,0)</f>
        <v>0</v>
      </c>
      <c r="I44" s="45">
        <f>VLOOKUP(B44,'[2]Sheet1'!$B$16:$L$77,8,0)</f>
        <v>0</v>
      </c>
      <c r="J44" s="45">
        <f>VLOOKUP(B44,'[2]Sheet1'!$B$16:$L$77,9,0)</f>
        <v>0</v>
      </c>
      <c r="K44" s="46">
        <f>G44+H44+I44+J44</f>
        <v>1850600</v>
      </c>
      <c r="L44" s="47">
        <v>1850600</v>
      </c>
      <c r="M44" s="34">
        <v>0.02667828015886858</v>
      </c>
      <c r="N44" s="49">
        <f>L44/$L$78*100%</f>
        <v>5.3568349819512434E-05</v>
      </c>
      <c r="O44" s="10"/>
    </row>
    <row r="45" spans="1:15" ht="15">
      <c r="A45" s="41">
        <v>30</v>
      </c>
      <c r="B45" s="42" t="s">
        <v>77</v>
      </c>
      <c r="C45" s="43" t="str">
        <f>VLOOKUP(B45,'[1]Sheet2'!$B$16:$C$94,2,0)</f>
        <v>ACE&amp;T CAPITAL</v>
      </c>
      <c r="D45" s="44" t="s">
        <v>1</v>
      </c>
      <c r="E45" s="44" t="s">
        <v>1</v>
      </c>
      <c r="F45" s="44" t="s">
        <v>1</v>
      </c>
      <c r="G45" s="45">
        <f>VLOOKUP(B45,'[2]Sheet1'!$B$16:$L$77,6,0)</f>
        <v>1212116</v>
      </c>
      <c r="H45" s="45">
        <f>VLOOKUP(B45,'[2]Sheet1'!$B$16:$L$77,7,0)</f>
        <v>0</v>
      </c>
      <c r="I45" s="45">
        <f>VLOOKUP(B45,'[2]Sheet1'!$B$16:$L$77,8,0)</f>
        <v>0</v>
      </c>
      <c r="J45" s="45">
        <f>VLOOKUP(B45,'[2]Sheet1'!$B$16:$L$77,9,0)</f>
        <v>0</v>
      </c>
      <c r="K45" s="46">
        <f>G45+H45+I45+J45</f>
        <v>1212116</v>
      </c>
      <c r="L45" s="47">
        <v>1212116</v>
      </c>
      <c r="M45" s="52">
        <v>0.0004944756265471374</v>
      </c>
      <c r="N45" s="49">
        <f>L45/$L$78*100%</f>
        <v>3.508648757690918E-05</v>
      </c>
      <c r="O45" s="10"/>
    </row>
    <row r="46" spans="1:15" ht="15">
      <c r="A46" s="41">
        <v>31</v>
      </c>
      <c r="B46" s="42" t="s">
        <v>21</v>
      </c>
      <c r="C46" s="43" t="str">
        <f>VLOOKUP(B46,'[1]Sheet2'!$B$16:$C$94,2,0)</f>
        <v>MICC</v>
      </c>
      <c r="D46" s="44" t="s">
        <v>1</v>
      </c>
      <c r="E46" s="50" t="s">
        <v>1</v>
      </c>
      <c r="F46" s="50"/>
      <c r="G46" s="45">
        <f>VLOOKUP(B46,'[2]Sheet1'!$B$16:$L$77,6,0)</f>
        <v>943500</v>
      </c>
      <c r="H46" s="45">
        <f>VLOOKUP(B46,'[2]Sheet1'!$B$16:$L$77,7,0)</f>
        <v>0</v>
      </c>
      <c r="I46" s="45">
        <f>VLOOKUP(B46,'[2]Sheet1'!$B$16:$L$77,8,0)</f>
        <v>0</v>
      </c>
      <c r="J46" s="45">
        <f>VLOOKUP(B46,'[2]Sheet1'!$B$16:$L$77,9,0)</f>
        <v>0</v>
      </c>
      <c r="K46" s="46">
        <f>G46+H46+I46+J46</f>
        <v>943500</v>
      </c>
      <c r="L46" s="47">
        <v>943500</v>
      </c>
      <c r="M46" s="52">
        <v>0.0008019956484677774</v>
      </c>
      <c r="N46" s="49">
        <f>L46/$L$78*100%</f>
        <v>2.7311000786074778E-05</v>
      </c>
      <c r="O46" s="10"/>
    </row>
    <row r="47" spans="1:15" ht="15">
      <c r="A47" s="41">
        <v>32</v>
      </c>
      <c r="B47" s="42" t="s">
        <v>78</v>
      </c>
      <c r="C47" s="43" t="str">
        <f>VLOOKUP(B47,'[1]Sheet2'!$B$16:$C$94,2,0)</f>
        <v>BLUESKY SECURITIES</v>
      </c>
      <c r="D47" s="44" t="s">
        <v>1</v>
      </c>
      <c r="E47" s="50"/>
      <c r="F47" s="50"/>
      <c r="G47" s="45">
        <f>VLOOKUP(B47,'[2]Sheet1'!$B$16:$L$77,6,0)</f>
        <v>826950</v>
      </c>
      <c r="H47" s="45">
        <f>VLOOKUP(B47,'[2]Sheet1'!$B$16:$L$77,7,0)</f>
        <v>0</v>
      </c>
      <c r="I47" s="45">
        <f>VLOOKUP(B47,'[2]Sheet1'!$B$16:$L$77,8,0)</f>
        <v>0</v>
      </c>
      <c r="J47" s="45">
        <f>VLOOKUP(B47,'[2]Sheet1'!$B$16:$L$77,9,0)</f>
        <v>0</v>
      </c>
      <c r="K47" s="46">
        <f>G47+H47+I47+J47</f>
        <v>826950</v>
      </c>
      <c r="L47" s="47">
        <v>826950</v>
      </c>
      <c r="M47" s="34">
        <v>0.0004753004387551451</v>
      </c>
      <c r="N47" s="49">
        <f>L47/$L$78*100%</f>
        <v>2.393728892426554E-05</v>
      </c>
      <c r="O47" s="10"/>
    </row>
    <row r="48" spans="1:15" ht="15">
      <c r="A48" s="41">
        <v>33</v>
      </c>
      <c r="B48" s="42" t="s">
        <v>74</v>
      </c>
      <c r="C48" s="43" t="str">
        <f>VLOOKUP(B48,'[1]Sheet2'!$B$16:$C$94,2,0)</f>
        <v>GLOBALASSET</v>
      </c>
      <c r="D48" s="44" t="s">
        <v>1</v>
      </c>
      <c r="E48" s="44"/>
      <c r="F48" s="50" t="s">
        <v>1</v>
      </c>
      <c r="G48" s="45">
        <f>VLOOKUP(B48,'[2]Sheet1'!$B$16:$L$77,6,0)</f>
        <v>818400</v>
      </c>
      <c r="H48" s="45">
        <f>VLOOKUP(B48,'[2]Sheet1'!$B$16:$L$77,7,0)</f>
        <v>0</v>
      </c>
      <c r="I48" s="45">
        <f>VLOOKUP(B48,'[2]Sheet1'!$B$16:$L$77,8,0)</f>
        <v>0</v>
      </c>
      <c r="J48" s="45">
        <f>VLOOKUP(B48,'[2]Sheet1'!$B$16:$L$77,9,0)</f>
        <v>0</v>
      </c>
      <c r="K48" s="46">
        <f>G48+H48+I48+J48</f>
        <v>818400</v>
      </c>
      <c r="L48" s="47">
        <v>818400</v>
      </c>
      <c r="M48" s="48">
        <v>0.0007992436899315846</v>
      </c>
      <c r="N48" s="49">
        <f>L48/$L$78*100%</f>
        <v>2.36897965483027E-05</v>
      </c>
      <c r="O48" s="10"/>
    </row>
    <row r="49" spans="1:15" ht="15">
      <c r="A49" s="41">
        <v>34</v>
      </c>
      <c r="B49" s="42" t="s">
        <v>45</v>
      </c>
      <c r="C49" s="43" t="str">
        <f>VLOOKUP(B49,'[1]Sheet2'!$B$16:$C$94,2,0)</f>
        <v>SECAP</v>
      </c>
      <c r="D49" s="44" t="s">
        <v>1</v>
      </c>
      <c r="E49" s="44"/>
      <c r="F49" s="50"/>
      <c r="G49" s="45">
        <f>VLOOKUP(B49,'[2]Sheet1'!$B$16:$L$77,6,0)</f>
        <v>24950</v>
      </c>
      <c r="H49" s="45">
        <f>VLOOKUP(B49,'[2]Sheet1'!$B$16:$L$77,7,0)</f>
        <v>0</v>
      </c>
      <c r="I49" s="45">
        <f>VLOOKUP(B49,'[2]Sheet1'!$B$16:$L$77,8,0)</f>
        <v>0</v>
      </c>
      <c r="J49" s="45">
        <f>VLOOKUP(B49,'[2]Sheet1'!$B$16:$L$77,9,0)</f>
        <v>0</v>
      </c>
      <c r="K49" s="46">
        <f>G49+H49+I49+J49</f>
        <v>24950</v>
      </c>
      <c r="L49" s="47">
        <v>24950</v>
      </c>
      <c r="M49" s="48">
        <v>9.739153328301614E-05</v>
      </c>
      <c r="N49" s="49">
        <f>L49/$L$78*100%</f>
        <v>7.222145941839594E-07</v>
      </c>
      <c r="O49" s="10"/>
    </row>
    <row r="50" spans="1:15" ht="15">
      <c r="A50" s="41">
        <v>35</v>
      </c>
      <c r="B50" s="42" t="s">
        <v>38</v>
      </c>
      <c r="C50" s="43" t="str">
        <f>VLOOKUP(B50,'[1]Sheet2'!$B$16:$C$94,2,0)</f>
        <v>BLACKSTONE INTERNATIONAL</v>
      </c>
      <c r="D50" s="44" t="s">
        <v>1</v>
      </c>
      <c r="E50" s="50"/>
      <c r="F50" s="50"/>
      <c r="G50" s="45">
        <f>VLOOKUP(B50,'[2]Sheet1'!$B$16:$L$77,6,0)</f>
        <v>22254</v>
      </c>
      <c r="H50" s="45">
        <f>VLOOKUP(B50,'[2]Sheet1'!$B$16:$L$77,7,0)</f>
        <v>0</v>
      </c>
      <c r="I50" s="45">
        <f>VLOOKUP(B50,'[2]Sheet1'!$B$16:$L$77,8,0)</f>
        <v>0</v>
      </c>
      <c r="J50" s="45">
        <f>VLOOKUP(B50,'[2]Sheet1'!$B$16:$L$77,9,0)</f>
        <v>0</v>
      </c>
      <c r="K50" s="46">
        <f>G50+H50+I50+J50</f>
        <v>22254</v>
      </c>
      <c r="L50" s="47">
        <v>22254</v>
      </c>
      <c r="M50" s="47">
        <v>0</v>
      </c>
      <c r="N50" s="49">
        <f>L50/$L$78*100%</f>
        <v>6.441748929446827E-07</v>
      </c>
      <c r="O50" s="10"/>
    </row>
    <row r="51" spans="1:15" ht="15">
      <c r="A51" s="41">
        <v>36</v>
      </c>
      <c r="B51" s="42" t="s">
        <v>70</v>
      </c>
      <c r="C51" s="43" t="str">
        <f>VLOOKUP(B51,'[1]Sheet2'!$B$16:$C$94,2,0)</f>
        <v>ZGB</v>
      </c>
      <c r="D51" s="44" t="s">
        <v>1</v>
      </c>
      <c r="E51" s="44"/>
      <c r="F51" s="44"/>
      <c r="G51" s="45">
        <f>VLOOKUP(B51,'[2]Sheet1'!$B$16:$L$77,6,0)</f>
        <v>19800</v>
      </c>
      <c r="H51" s="45">
        <f>VLOOKUP(B51,'[2]Sheet1'!$B$16:$L$77,7,0)</f>
        <v>0</v>
      </c>
      <c r="I51" s="45">
        <f>VLOOKUP(B51,'[2]Sheet1'!$B$16:$L$77,8,0)</f>
        <v>0</v>
      </c>
      <c r="J51" s="45">
        <f>VLOOKUP(B51,'[2]Sheet1'!$B$16:$L$77,9,0)</f>
        <v>0</v>
      </c>
      <c r="K51" s="46">
        <f>G51+H51+I51+J51</f>
        <v>19800</v>
      </c>
      <c r="L51" s="47">
        <v>19800</v>
      </c>
      <c r="M51" s="48">
        <v>0.0004024731291851597</v>
      </c>
      <c r="N51" s="49">
        <f>L51/$L$78*100%</f>
        <v>5.731402390718395E-07</v>
      </c>
      <c r="O51" s="10"/>
    </row>
    <row r="52" spans="1:15" ht="15">
      <c r="A52" s="41">
        <v>37</v>
      </c>
      <c r="B52" s="42" t="s">
        <v>14</v>
      </c>
      <c r="C52" s="43" t="str">
        <f>VLOOKUP(B52,'[1]Sheet2'!$B$16:$C$94,2,0)</f>
        <v>ARGAI BEST</v>
      </c>
      <c r="D52" s="44" t="s">
        <v>1</v>
      </c>
      <c r="E52" s="44"/>
      <c r="F52" s="44"/>
      <c r="G52" s="45">
        <f>VLOOKUP(B52,'[2]Sheet1'!$B$16:$L$77,6,0)</f>
        <v>0</v>
      </c>
      <c r="H52" s="45">
        <f>VLOOKUP(B52,'[2]Sheet1'!$B$16:$L$77,7,0)</f>
        <v>0</v>
      </c>
      <c r="I52" s="45">
        <f>VLOOKUP(B52,'[2]Sheet1'!$B$16:$L$77,8,0)</f>
        <v>0</v>
      </c>
      <c r="J52" s="45">
        <f>VLOOKUP(B52,'[2]Sheet1'!$B$16:$L$77,9,0)</f>
        <v>0</v>
      </c>
      <c r="K52" s="46">
        <f>G52+H52+I52+J52</f>
        <v>0</v>
      </c>
      <c r="L52" s="47">
        <v>0</v>
      </c>
      <c r="M52" s="48">
        <v>0.015752656308783138</v>
      </c>
      <c r="N52" s="49">
        <f>L52/$L$78*100%</f>
        <v>0</v>
      </c>
      <c r="O52" s="10"/>
    </row>
    <row r="53" spans="1:15" ht="18" customHeight="1">
      <c r="A53" s="41">
        <v>38</v>
      </c>
      <c r="B53" s="42" t="s">
        <v>17</v>
      </c>
      <c r="C53" s="43" t="str">
        <f>VLOOKUP(B53,'[1]Sheet2'!$B$16:$C$94,2,0)</f>
        <v>BATS</v>
      </c>
      <c r="D53" s="44" t="s">
        <v>1</v>
      </c>
      <c r="E53" s="44"/>
      <c r="F53" s="50"/>
      <c r="G53" s="45">
        <f>VLOOKUP(B53,'[2]Sheet1'!$B$16:$L$77,6,0)</f>
        <v>0</v>
      </c>
      <c r="H53" s="45">
        <f>VLOOKUP(B53,'[2]Sheet1'!$B$16:$L$77,7,0)</f>
        <v>0</v>
      </c>
      <c r="I53" s="45">
        <f>VLOOKUP(B53,'[2]Sheet1'!$B$16:$L$77,8,0)</f>
        <v>0</v>
      </c>
      <c r="J53" s="45">
        <f>VLOOKUP(B53,'[2]Sheet1'!$B$16:$L$77,9,0)</f>
        <v>0</v>
      </c>
      <c r="K53" s="46">
        <f>G53+H53+I53+J53</f>
        <v>0</v>
      </c>
      <c r="L53" s="47">
        <v>0</v>
      </c>
      <c r="M53" s="54">
        <v>0.0018831567517781417</v>
      </c>
      <c r="N53" s="49">
        <f>L53/$L$78*100%</f>
        <v>0</v>
      </c>
      <c r="O53" s="10"/>
    </row>
    <row r="54" spans="1:15" ht="15">
      <c r="A54" s="41">
        <v>39</v>
      </c>
      <c r="B54" s="42" t="s">
        <v>37</v>
      </c>
      <c r="C54" s="43" t="str">
        <f>VLOOKUP(B54,'[1]Sheet2'!$B$16:$C$94,2,0)</f>
        <v>GRANDDEVELOPMENT</v>
      </c>
      <c r="D54" s="44" t="s">
        <v>1</v>
      </c>
      <c r="E54" s="50"/>
      <c r="F54" s="44" t="s">
        <v>1</v>
      </c>
      <c r="G54" s="45">
        <f>VLOOKUP(B54,'[2]Sheet1'!$B$16:$L$77,6,0)</f>
        <v>0</v>
      </c>
      <c r="H54" s="45">
        <f>VLOOKUP(B54,'[2]Sheet1'!$B$16:$L$77,7,0)</f>
        <v>0</v>
      </c>
      <c r="I54" s="45">
        <f>VLOOKUP(B54,'[2]Sheet1'!$B$16:$L$77,8,0)</f>
        <v>0</v>
      </c>
      <c r="J54" s="45">
        <f>VLOOKUP(B54,'[2]Sheet1'!$B$16:$L$77,9,0)</f>
        <v>0</v>
      </c>
      <c r="K54" s="46">
        <f>G54+H54+I54+J54</f>
        <v>0</v>
      </c>
      <c r="L54" s="47">
        <v>0</v>
      </c>
      <c r="M54" s="34">
        <v>0.001570165482223345</v>
      </c>
      <c r="N54" s="49">
        <f>L54/$L$78*100%</f>
        <v>0</v>
      </c>
      <c r="O54" s="10"/>
    </row>
    <row r="55" spans="1:15" ht="15">
      <c r="A55" s="41">
        <v>40</v>
      </c>
      <c r="B55" s="42" t="s">
        <v>76</v>
      </c>
      <c r="C55" s="43" t="str">
        <f>VLOOKUP(B55,'[1]Sheet2'!$B$16:$C$94,2,0)</f>
        <v>MONGOL SECURITIES</v>
      </c>
      <c r="D55" s="44" t="s">
        <v>1</v>
      </c>
      <c r="E55" s="50"/>
      <c r="F55" s="50"/>
      <c r="G55" s="45">
        <f>VLOOKUP(B55,'[2]Sheet1'!$B$16:$L$77,6,0)</f>
        <v>0</v>
      </c>
      <c r="H55" s="45">
        <f>VLOOKUP(B55,'[2]Sheet1'!$B$16:$L$77,7,0)</f>
        <v>0</v>
      </c>
      <c r="I55" s="45">
        <f>VLOOKUP(B55,'[2]Sheet1'!$B$16:$L$77,8,0)</f>
        <v>0</v>
      </c>
      <c r="J55" s="45">
        <f>VLOOKUP(B55,'[2]Sheet1'!$B$16:$L$77,9,0)</f>
        <v>0</v>
      </c>
      <c r="K55" s="46">
        <f>G55+H55+I55+J55</f>
        <v>0</v>
      </c>
      <c r="L55" s="47">
        <v>0</v>
      </c>
      <c r="M55" s="34">
        <v>0.0005694693423870899</v>
      </c>
      <c r="N55" s="49">
        <f>L55/$L$78*100%</f>
        <v>0</v>
      </c>
      <c r="O55" s="10"/>
    </row>
    <row r="56" spans="1:15" ht="15">
      <c r="A56" s="41">
        <v>41</v>
      </c>
      <c r="B56" s="42" t="s">
        <v>79</v>
      </c>
      <c r="C56" s="43" t="str">
        <f>VLOOKUP(B56,'[1]Sheet2'!$B$16:$C$94,2,0)</f>
        <v>BLOOMSBURY SECURITIES</v>
      </c>
      <c r="D56" s="44" t="s">
        <v>1</v>
      </c>
      <c r="E56" s="50" t="s">
        <v>1</v>
      </c>
      <c r="F56" s="50"/>
      <c r="G56" s="45">
        <f>VLOOKUP(B56,'[2]Sheet1'!$B$16:$L$77,6,0)</f>
        <v>0</v>
      </c>
      <c r="H56" s="45">
        <f>VLOOKUP(B56,'[2]Sheet1'!$B$16:$L$77,7,0)</f>
        <v>0</v>
      </c>
      <c r="I56" s="45">
        <f>VLOOKUP(B56,'[2]Sheet1'!$B$16:$L$77,8,0)</f>
        <v>0</v>
      </c>
      <c r="J56" s="45">
        <f>VLOOKUP(B56,'[2]Sheet1'!$B$16:$L$77,9,0)</f>
        <v>0</v>
      </c>
      <c r="K56" s="46">
        <f>G56+H56+I56+J56</f>
        <v>0</v>
      </c>
      <c r="L56" s="47">
        <v>0</v>
      </c>
      <c r="M56" s="34">
        <v>0.00020459788140784097</v>
      </c>
      <c r="N56" s="49">
        <f>L56/$L$78*100%</f>
        <v>0</v>
      </c>
      <c r="O56" s="10"/>
    </row>
    <row r="57" spans="1:15" ht="15">
      <c r="A57" s="41">
        <v>42</v>
      </c>
      <c r="B57" s="42" t="s">
        <v>80</v>
      </c>
      <c r="C57" s="43" t="str">
        <f>VLOOKUP(B57,'[1]Sheet2'!$B$16:$C$94,2,0)</f>
        <v>CAPITAL MARKET CORP</v>
      </c>
      <c r="D57" s="44" t="s">
        <v>1</v>
      </c>
      <c r="E57" s="50" t="s">
        <v>1</v>
      </c>
      <c r="F57" s="50"/>
      <c r="G57" s="45">
        <f>VLOOKUP(B57,'[2]Sheet1'!$B$16:$L$77,6,0)</f>
        <v>0</v>
      </c>
      <c r="H57" s="45">
        <f>VLOOKUP(B57,'[2]Sheet1'!$B$16:$L$77,7,0)</f>
        <v>0</v>
      </c>
      <c r="I57" s="45">
        <f>VLOOKUP(B57,'[2]Sheet1'!$B$16:$L$77,8,0)</f>
        <v>0</v>
      </c>
      <c r="J57" s="45">
        <f>VLOOKUP(B57,'[2]Sheet1'!$B$16:$L$77,9,0)</f>
        <v>0</v>
      </c>
      <c r="K57" s="46">
        <f>G57+H57+I57+J57</f>
        <v>0</v>
      </c>
      <c r="L57" s="47">
        <v>0</v>
      </c>
      <c r="M57" s="34">
        <v>0.00019132788502982764</v>
      </c>
      <c r="N57" s="49">
        <f>L57/$L$78*100%</f>
        <v>0</v>
      </c>
      <c r="O57" s="10"/>
    </row>
    <row r="58" spans="1:15" ht="15">
      <c r="A58" s="41">
        <v>43</v>
      </c>
      <c r="B58" s="42" t="s">
        <v>81</v>
      </c>
      <c r="C58" s="43" t="str">
        <f>VLOOKUP(B58,'[1]Sheet2'!$B$16:$C$94,2,0)</f>
        <v>GOVYN NOYON NURUU</v>
      </c>
      <c r="D58" s="44" t="s">
        <v>1</v>
      </c>
      <c r="E58" s="50"/>
      <c r="F58" s="50"/>
      <c r="G58" s="45">
        <f>VLOOKUP(B58,'[2]Sheet1'!$B$16:$L$77,6,0)</f>
        <v>0</v>
      </c>
      <c r="H58" s="45">
        <f>VLOOKUP(B58,'[2]Sheet1'!$B$16:$L$77,7,0)</f>
        <v>0</v>
      </c>
      <c r="I58" s="45">
        <f>VLOOKUP(B58,'[2]Sheet1'!$B$16:$L$77,8,0)</f>
        <v>0</v>
      </c>
      <c r="J58" s="45">
        <f>VLOOKUP(B58,'[2]Sheet1'!$B$16:$L$77,9,0)</f>
        <v>0</v>
      </c>
      <c r="K58" s="46">
        <f>G58+H58+I58+J58</f>
        <v>0</v>
      </c>
      <c r="L58" s="54">
        <v>0</v>
      </c>
      <c r="M58" s="52">
        <v>0.00016830942095503226</v>
      </c>
      <c r="N58" s="49">
        <f>L58/$L$78*100%</f>
        <v>0</v>
      </c>
      <c r="O58" s="10"/>
    </row>
    <row r="59" spans="1:15" ht="16.5" customHeight="1">
      <c r="A59" s="41">
        <v>44</v>
      </c>
      <c r="B59" s="42" t="s">
        <v>30</v>
      </c>
      <c r="C59" s="43" t="str">
        <f>VLOOKUP(B59,'[1]Sheet2'!$B$16:$C$94,2,0)</f>
        <v>MWTS</v>
      </c>
      <c r="D59" s="44" t="s">
        <v>1</v>
      </c>
      <c r="E59" s="44"/>
      <c r="F59" s="50"/>
      <c r="G59" s="45">
        <f>VLOOKUP(B59,'[2]Sheet1'!$B$16:$L$77,6,0)</f>
        <v>0</v>
      </c>
      <c r="H59" s="45">
        <f>VLOOKUP(B59,'[2]Sheet1'!$B$16:$L$77,7,0)</f>
        <v>0</v>
      </c>
      <c r="I59" s="45">
        <f>VLOOKUP(B59,'[2]Sheet1'!$B$16:$L$77,8,0)</f>
        <v>0</v>
      </c>
      <c r="J59" s="45">
        <f>VLOOKUP(B59,'[2]Sheet1'!$B$16:$L$77,9,0)</f>
        <v>0</v>
      </c>
      <c r="K59" s="46">
        <f>G59+H59+I59+J59</f>
        <v>0</v>
      </c>
      <c r="L59" s="47">
        <v>0</v>
      </c>
      <c r="M59" s="48">
        <v>0.00016550501543213548</v>
      </c>
      <c r="N59" s="49">
        <f>L59/$L$78*100%</f>
        <v>0</v>
      </c>
      <c r="O59" s="10"/>
    </row>
    <row r="60" spans="1:15" ht="15">
      <c r="A60" s="41">
        <v>45</v>
      </c>
      <c r="B60" s="42" t="s">
        <v>82</v>
      </c>
      <c r="C60" s="43" t="str">
        <f>VLOOKUP(B60,'[1]Sheet2'!$B$16:$C$94,2,0)</f>
        <v>FINANCE LINK GROUP</v>
      </c>
      <c r="D60" s="44" t="s">
        <v>1</v>
      </c>
      <c r="E60" s="44"/>
      <c r="F60" s="44"/>
      <c r="G60" s="45">
        <f>VLOOKUP(B60,'[2]Sheet1'!$B$16:$L$77,6,0)</f>
        <v>0</v>
      </c>
      <c r="H60" s="45">
        <f>VLOOKUP(B60,'[2]Sheet1'!$B$16:$L$77,7,0)</f>
        <v>0</v>
      </c>
      <c r="I60" s="45">
        <f>VLOOKUP(B60,'[2]Sheet1'!$B$16:$L$77,8,0)</f>
        <v>0</v>
      </c>
      <c r="J60" s="45">
        <f>VLOOKUP(B60,'[2]Sheet1'!$B$16:$L$77,9,0)</f>
        <v>0</v>
      </c>
      <c r="K60" s="46">
        <f>G60+H60+I60+J60</f>
        <v>0</v>
      </c>
      <c r="L60" s="47">
        <v>0</v>
      </c>
      <c r="M60" s="34">
        <v>7.604396998744948E-05</v>
      </c>
      <c r="N60" s="49">
        <f>L60/$L$78*100%</f>
        <v>0</v>
      </c>
      <c r="O60" s="10"/>
    </row>
    <row r="61" spans="1:15" ht="15">
      <c r="A61" s="41">
        <v>46</v>
      </c>
      <c r="B61" s="42" t="s">
        <v>20</v>
      </c>
      <c r="C61" s="43" t="str">
        <f>VLOOKUP(B61,'[1]Sheet2'!$B$16:$C$94,2,0)</f>
        <v>DCF</v>
      </c>
      <c r="D61" s="44" t="s">
        <v>1</v>
      </c>
      <c r="E61" s="50"/>
      <c r="F61" s="50"/>
      <c r="G61" s="45">
        <f>VLOOKUP(B61,'[2]Sheet1'!$B$16:$L$77,6,0)</f>
        <v>0</v>
      </c>
      <c r="H61" s="45">
        <f>VLOOKUP(B61,'[2]Sheet1'!$B$16:$L$77,7,0)</f>
        <v>0</v>
      </c>
      <c r="I61" s="45">
        <f>VLOOKUP(B61,'[2]Sheet1'!$B$16:$L$77,8,0)</f>
        <v>0</v>
      </c>
      <c r="J61" s="45">
        <f>VLOOKUP(B61,'[2]Sheet1'!$B$16:$L$77,9,0)</f>
        <v>0</v>
      </c>
      <c r="K61" s="46">
        <f>G61+H61+I61+J61</f>
        <v>0</v>
      </c>
      <c r="L61" s="47">
        <v>0</v>
      </c>
      <c r="M61" s="34">
        <v>4.22108739922649E-05</v>
      </c>
      <c r="N61" s="49">
        <f>L61/$L$78*100%</f>
        <v>0</v>
      </c>
      <c r="O61" s="10"/>
    </row>
    <row r="62" spans="1:15" ht="15">
      <c r="A62" s="41">
        <v>47</v>
      </c>
      <c r="B62" s="42" t="s">
        <v>83</v>
      </c>
      <c r="C62" s="43" t="str">
        <f>VLOOKUP(B62,'[1]Sheet2'!$B$16:$C$94,2,0)</f>
        <v>NOVEL INVESTMENT</v>
      </c>
      <c r="D62" s="44" t="s">
        <v>1</v>
      </c>
      <c r="E62" s="44"/>
      <c r="F62" s="44" t="s">
        <v>1</v>
      </c>
      <c r="G62" s="45">
        <f>VLOOKUP(B62,'[2]Sheet1'!$B$16:$L$77,6,0)</f>
        <v>0</v>
      </c>
      <c r="H62" s="45">
        <f>VLOOKUP(B62,'[2]Sheet1'!$B$16:$L$77,7,0)</f>
        <v>0</v>
      </c>
      <c r="I62" s="45">
        <f>VLOOKUP(B62,'[2]Sheet1'!$B$16:$L$77,8,0)</f>
        <v>0</v>
      </c>
      <c r="J62" s="45">
        <f>VLOOKUP(B62,'[2]Sheet1'!$B$16:$L$77,9,0)</f>
        <v>0</v>
      </c>
      <c r="K62" s="46">
        <f>G62+H62+I62+J62</f>
        <v>0</v>
      </c>
      <c r="L62" s="47">
        <v>0</v>
      </c>
      <c r="M62" s="34">
        <v>3.198758626774054E-05</v>
      </c>
      <c r="N62" s="49">
        <f>L62/$L$78*100%</f>
        <v>0</v>
      </c>
      <c r="O62" s="10"/>
    </row>
    <row r="63" spans="1:15" ht="15">
      <c r="A63" s="41">
        <v>48</v>
      </c>
      <c r="B63" s="42" t="s">
        <v>84</v>
      </c>
      <c r="C63" s="43" t="str">
        <f>VLOOKUP(B63,'[1]Sheet2'!$B$16:$C$94,2,0)</f>
        <v>LIFETIME INVESTMENT</v>
      </c>
      <c r="D63" s="44" t="s">
        <v>1</v>
      </c>
      <c r="E63" s="44" t="s">
        <v>1</v>
      </c>
      <c r="F63" s="50"/>
      <c r="G63" s="45">
        <f>VLOOKUP(B63,'[2]Sheet1'!$B$16:$L$77,6,0)</f>
        <v>0</v>
      </c>
      <c r="H63" s="45">
        <f>VLOOKUP(B63,'[2]Sheet1'!$B$16:$L$77,7,0)</f>
        <v>0</v>
      </c>
      <c r="I63" s="45">
        <f>VLOOKUP(B63,'[2]Sheet1'!$B$16:$L$77,8,0)</f>
        <v>0</v>
      </c>
      <c r="J63" s="45">
        <f>VLOOKUP(B63,'[2]Sheet1'!$B$16:$L$77,9,0)</f>
        <v>0</v>
      </c>
      <c r="K63" s="46">
        <f>G63+H63+I63+J63</f>
        <v>0</v>
      </c>
      <c r="L63" s="47">
        <v>0</v>
      </c>
      <c r="M63" s="34">
        <v>3.086038219789843E-05</v>
      </c>
      <c r="N63" s="49">
        <f>L63/$L$78*100%</f>
        <v>0</v>
      </c>
      <c r="O63" s="10"/>
    </row>
    <row r="64" spans="1:15" ht="15">
      <c r="A64" s="41">
        <v>49</v>
      </c>
      <c r="B64" s="42" t="s">
        <v>23</v>
      </c>
      <c r="C64" s="43" t="str">
        <f>VLOOKUP(B64,'[1]Sheet2'!$B$16:$C$94,2,0)</f>
        <v>FCX</v>
      </c>
      <c r="D64" s="44" t="s">
        <v>1</v>
      </c>
      <c r="E64" s="44" t="s">
        <v>1</v>
      </c>
      <c r="F64" s="50"/>
      <c r="G64" s="45">
        <f>VLOOKUP(B64,'[2]Sheet1'!$B$16:$L$77,6,0)</f>
        <v>0</v>
      </c>
      <c r="H64" s="45">
        <f>VLOOKUP(B64,'[2]Sheet1'!$B$16:$L$77,7,0)</f>
        <v>0</v>
      </c>
      <c r="I64" s="45">
        <f>VLOOKUP(B64,'[2]Sheet1'!$B$16:$L$77,8,0)</f>
        <v>0</v>
      </c>
      <c r="J64" s="45">
        <f>VLOOKUP(B64,'[2]Sheet1'!$B$16:$L$77,9,0)</f>
        <v>0</v>
      </c>
      <c r="K64" s="46">
        <f>G64+H64+I64+J64</f>
        <v>0</v>
      </c>
      <c r="L64" s="47">
        <v>0</v>
      </c>
      <c r="M64" s="53">
        <v>2.473804070351985E-05</v>
      </c>
      <c r="N64" s="49">
        <f>L64/$L$78*100%</f>
        <v>0</v>
      </c>
      <c r="O64" s="10"/>
    </row>
    <row r="65" spans="1:15" ht="15">
      <c r="A65" s="41">
        <v>50</v>
      </c>
      <c r="B65" s="42" t="s">
        <v>43</v>
      </c>
      <c r="C65" s="43" t="str">
        <f>VLOOKUP(B65,'[1]Sheet2'!$B$16:$C$94,2,0)</f>
        <v>UNITED SECURITIES</v>
      </c>
      <c r="D65" s="44" t="s">
        <v>1</v>
      </c>
      <c r="E65" s="50" t="s">
        <v>1</v>
      </c>
      <c r="F65" s="44"/>
      <c r="G65" s="45">
        <f>VLOOKUP(B65,'[2]Sheet1'!$B$16:$L$77,6,0)</f>
        <v>0</v>
      </c>
      <c r="H65" s="45">
        <f>VLOOKUP(B65,'[2]Sheet1'!$B$16:$L$77,7,0)</f>
        <v>0</v>
      </c>
      <c r="I65" s="45">
        <f>VLOOKUP(B65,'[2]Sheet1'!$B$16:$L$77,8,0)</f>
        <v>0</v>
      </c>
      <c r="J65" s="45">
        <f>VLOOKUP(B65,'[2]Sheet1'!$B$16:$L$77,9,0)</f>
        <v>0</v>
      </c>
      <c r="K65" s="46">
        <f>G65+H65+I65+J65</f>
        <v>0</v>
      </c>
      <c r="L65" s="47">
        <v>0</v>
      </c>
      <c r="M65" s="52">
        <v>2.442905898768259E-05</v>
      </c>
      <c r="N65" s="49">
        <f>L65/$L$78*100%</f>
        <v>0</v>
      </c>
      <c r="O65" s="10"/>
    </row>
    <row r="66" spans="1:15" ht="15">
      <c r="A66" s="41">
        <v>51</v>
      </c>
      <c r="B66" s="42" t="s">
        <v>42</v>
      </c>
      <c r="C66" s="43" t="str">
        <f>VLOOKUP(B66,'[1]Sheet2'!$B$16:$C$94,2,0)</f>
        <v>BAGA KHEER</v>
      </c>
      <c r="D66" s="44" t="s">
        <v>1</v>
      </c>
      <c r="E66" s="50"/>
      <c r="F66" s="50"/>
      <c r="G66" s="45">
        <f>VLOOKUP(B66,'[2]Sheet1'!$B$16:$L$77,6,0)</f>
        <v>0</v>
      </c>
      <c r="H66" s="45">
        <f>VLOOKUP(B66,'[2]Sheet1'!$B$16:$L$77,7,0)</f>
        <v>0</v>
      </c>
      <c r="I66" s="45">
        <f>VLOOKUP(B66,'[2]Sheet1'!$B$16:$L$77,8,0)</f>
        <v>0</v>
      </c>
      <c r="J66" s="45">
        <f>VLOOKUP(B66,'[2]Sheet1'!$B$16:$L$77,9,0)</f>
        <v>0</v>
      </c>
      <c r="K66" s="46">
        <f>G66+H66+I66+J66</f>
        <v>0</v>
      </c>
      <c r="L66" s="54">
        <v>0</v>
      </c>
      <c r="M66" s="47">
        <v>4.397138419719227E-06</v>
      </c>
      <c r="N66" s="49">
        <f>L66/$L$78*100%</f>
        <v>0</v>
      </c>
      <c r="O66" s="10"/>
    </row>
    <row r="67" spans="1:15" ht="15">
      <c r="A67" s="41">
        <v>52</v>
      </c>
      <c r="B67" s="42" t="s">
        <v>39</v>
      </c>
      <c r="C67" s="43" t="str">
        <f>VLOOKUP(B67,'[1]Sheet2'!$B$16:$C$94,2,0)</f>
        <v>ABJYA</v>
      </c>
      <c r="D67" s="44" t="s">
        <v>1</v>
      </c>
      <c r="E67" s="50"/>
      <c r="F67" s="50"/>
      <c r="G67" s="45">
        <f>VLOOKUP(B67,'[2]Sheet1'!$B$16:$L$77,6,0)</f>
        <v>0</v>
      </c>
      <c r="H67" s="45">
        <f>VLOOKUP(B67,'[2]Sheet1'!$B$16:$L$77,7,0)</f>
        <v>0</v>
      </c>
      <c r="I67" s="45">
        <f>VLOOKUP(B67,'[2]Sheet1'!$B$16:$L$77,8,0)</f>
        <v>0</v>
      </c>
      <c r="J67" s="45">
        <f>VLOOKUP(B67,'[2]Sheet1'!$B$16:$L$77,9,0)</f>
        <v>0</v>
      </c>
      <c r="K67" s="46">
        <f>G67+H67+I67+J67</f>
        <v>0</v>
      </c>
      <c r="L67" s="47">
        <v>0</v>
      </c>
      <c r="M67" s="47">
        <v>0</v>
      </c>
      <c r="N67" s="49">
        <f>L67/$L$78*100%</f>
        <v>0</v>
      </c>
      <c r="O67" s="10"/>
    </row>
    <row r="68" spans="1:15" ht="15">
      <c r="A68" s="41">
        <v>53</v>
      </c>
      <c r="B68" s="42" t="s">
        <v>41</v>
      </c>
      <c r="C68" s="43" t="str">
        <f>VLOOKUP(B68,'[1]Sheet2'!$B$16:$C$94,2,0)</f>
        <v>BBSS</v>
      </c>
      <c r="D68" s="44" t="s">
        <v>1</v>
      </c>
      <c r="E68" s="50"/>
      <c r="F68" s="50"/>
      <c r="G68" s="45">
        <f>VLOOKUP(B68,'[2]Sheet1'!$B$16:$L$77,6,0)</f>
        <v>0</v>
      </c>
      <c r="H68" s="45">
        <f>VLOOKUP(B68,'[2]Sheet1'!$B$16:$L$77,7,0)</f>
        <v>0</v>
      </c>
      <c r="I68" s="45">
        <f>VLOOKUP(B68,'[2]Sheet1'!$B$16:$L$77,8,0)</f>
        <v>0</v>
      </c>
      <c r="J68" s="45">
        <f>VLOOKUP(B68,'[2]Sheet1'!$B$16:$L$77,9,0)</f>
        <v>0</v>
      </c>
      <c r="K68" s="46">
        <f>G68+H68+I68+J68</f>
        <v>0</v>
      </c>
      <c r="L68" s="47">
        <v>0</v>
      </c>
      <c r="M68" s="47">
        <v>0</v>
      </c>
      <c r="N68" s="49">
        <f>L68/$L$78*100%</f>
        <v>0</v>
      </c>
      <c r="O68" s="10"/>
    </row>
    <row r="69" spans="1:15" ht="15">
      <c r="A69" s="41">
        <v>54</v>
      </c>
      <c r="B69" s="42" t="s">
        <v>35</v>
      </c>
      <c r="C69" s="43" t="str">
        <f>VLOOKUP(B69,'[1]Sheet2'!$B$16:$C$94,2,0)</f>
        <v>DOGSON</v>
      </c>
      <c r="D69" s="44" t="s">
        <v>1</v>
      </c>
      <c r="E69" s="50"/>
      <c r="F69" s="50"/>
      <c r="G69" s="45">
        <f>VLOOKUP(B69,'[2]Sheet1'!$B$16:$L$77,6,0)</f>
        <v>0</v>
      </c>
      <c r="H69" s="45">
        <f>VLOOKUP(B69,'[2]Sheet1'!$B$16:$L$77,7,0)</f>
        <v>0</v>
      </c>
      <c r="I69" s="45">
        <f>VLOOKUP(B69,'[2]Sheet1'!$B$16:$L$77,8,0)</f>
        <v>0</v>
      </c>
      <c r="J69" s="45">
        <f>VLOOKUP(B69,'[2]Sheet1'!$B$16:$L$77,9,0)</f>
        <v>0</v>
      </c>
      <c r="K69" s="46">
        <f>G69+H69+I69+J69</f>
        <v>0</v>
      </c>
      <c r="L69" s="47">
        <v>0</v>
      </c>
      <c r="M69" s="52">
        <v>0</v>
      </c>
      <c r="N69" s="49">
        <f>L69/$L$78*100%</f>
        <v>0</v>
      </c>
      <c r="O69" s="10"/>
    </row>
    <row r="70" spans="1:15" ht="20.25" customHeight="1">
      <c r="A70" s="41">
        <v>55</v>
      </c>
      <c r="B70" s="42" t="s">
        <v>19</v>
      </c>
      <c r="C70" s="43" t="str">
        <f>VLOOKUP(B70,'[1]Sheet2'!$B$16:$C$94,2,0)</f>
        <v>FRONTIER</v>
      </c>
      <c r="D70" s="44" t="s">
        <v>1</v>
      </c>
      <c r="E70" s="44" t="s">
        <v>1</v>
      </c>
      <c r="F70" s="50"/>
      <c r="G70" s="45">
        <f>VLOOKUP(B70,'[2]Sheet1'!$B$16:$L$77,6,0)</f>
        <v>0</v>
      </c>
      <c r="H70" s="45">
        <f>VLOOKUP(B70,'[2]Sheet1'!$B$16:$L$77,7,0)</f>
        <v>0</v>
      </c>
      <c r="I70" s="45">
        <f>VLOOKUP(B70,'[2]Sheet1'!$B$16:$L$77,8,0)</f>
        <v>0</v>
      </c>
      <c r="J70" s="45">
        <f>VLOOKUP(B70,'[2]Sheet1'!$B$16:$L$77,9,0)</f>
        <v>0</v>
      </c>
      <c r="K70" s="46">
        <f>G70+H70+I70+J70</f>
        <v>0</v>
      </c>
      <c r="L70" s="47">
        <v>0</v>
      </c>
      <c r="M70" s="54">
        <v>0</v>
      </c>
      <c r="N70" s="49">
        <f>L70/$L$78*100%</f>
        <v>0</v>
      </c>
      <c r="O70" s="10"/>
    </row>
    <row r="71" spans="1:15" ht="15">
      <c r="A71" s="41">
        <v>56</v>
      </c>
      <c r="B71" s="42" t="s">
        <v>33</v>
      </c>
      <c r="C71" s="43" t="str">
        <f>VLOOKUP(B71,'[1]Sheet2'!$B$16:$C$94,2,0)</f>
        <v>I TRADE</v>
      </c>
      <c r="D71" s="44" t="s">
        <v>1</v>
      </c>
      <c r="E71" s="50"/>
      <c r="F71" s="50"/>
      <c r="G71" s="45">
        <f>VLOOKUP(B71,'[2]Sheet1'!$B$16:$L$77,6,0)</f>
        <v>0</v>
      </c>
      <c r="H71" s="45">
        <f>VLOOKUP(B71,'[2]Sheet1'!$B$16:$L$77,7,0)</f>
        <v>0</v>
      </c>
      <c r="I71" s="45">
        <f>VLOOKUP(B71,'[2]Sheet1'!$B$16:$L$77,8,0)</f>
        <v>0</v>
      </c>
      <c r="J71" s="45">
        <f>VLOOKUP(B71,'[2]Sheet1'!$B$16:$L$77,9,0)</f>
        <v>0</v>
      </c>
      <c r="K71" s="46">
        <f>G71+H71+I71+J71</f>
        <v>0</v>
      </c>
      <c r="L71" s="54">
        <v>0</v>
      </c>
      <c r="M71" s="53">
        <v>0</v>
      </c>
      <c r="N71" s="49">
        <f>L71/$L$78*100%</f>
        <v>0</v>
      </c>
      <c r="O71" s="10"/>
    </row>
    <row r="72" spans="1:15" ht="15">
      <c r="A72" s="41">
        <v>57</v>
      </c>
      <c r="B72" s="42" t="s">
        <v>47</v>
      </c>
      <c r="C72" s="43" t="str">
        <f>VLOOKUP(B72,'[1]Sheet2'!$B$16:$C$94,2,0)</f>
        <v>HUNNU EMPIRE</v>
      </c>
      <c r="D72" s="44" t="s">
        <v>1</v>
      </c>
      <c r="E72" s="50"/>
      <c r="F72" s="44"/>
      <c r="G72" s="45">
        <f>VLOOKUP(B72,'[2]Sheet1'!$B$16:$L$77,6,0)</f>
        <v>0</v>
      </c>
      <c r="H72" s="45">
        <f>VLOOKUP(B72,'[2]Sheet1'!$B$16:$L$77,7,0)</f>
        <v>0</v>
      </c>
      <c r="I72" s="45">
        <f>VLOOKUP(B72,'[2]Sheet1'!$B$16:$L$77,8,0)</f>
        <v>0</v>
      </c>
      <c r="J72" s="45">
        <f>VLOOKUP(B72,'[2]Sheet1'!$B$16:$L$77,9,0)</f>
        <v>0</v>
      </c>
      <c r="K72" s="46">
        <f>G72+H72+I72+J72</f>
        <v>0</v>
      </c>
      <c r="L72" s="54">
        <v>0</v>
      </c>
      <c r="M72" s="54">
        <v>0</v>
      </c>
      <c r="N72" s="49">
        <f>L72/$L$78*100%</f>
        <v>0</v>
      </c>
      <c r="O72" s="10"/>
    </row>
    <row r="73" spans="1:15" ht="15">
      <c r="A73" s="41">
        <v>58</v>
      </c>
      <c r="B73" s="42" t="s">
        <v>29</v>
      </c>
      <c r="C73" s="43" t="str">
        <f>VLOOKUP(B73,'[1]Sheet2'!$B$16:$C$94,2,0)</f>
        <v>PREVALENT</v>
      </c>
      <c r="D73" s="44" t="s">
        <v>1</v>
      </c>
      <c r="E73" s="50" t="s">
        <v>1</v>
      </c>
      <c r="F73" s="50"/>
      <c r="G73" s="45">
        <f>VLOOKUP(B73,'[2]Sheet1'!$B$16:$L$77,6,0)</f>
        <v>0</v>
      </c>
      <c r="H73" s="45">
        <f>VLOOKUP(B73,'[2]Sheet1'!$B$16:$L$77,7,0)</f>
        <v>0</v>
      </c>
      <c r="I73" s="45">
        <f>VLOOKUP(B73,'[2]Sheet1'!$B$16:$L$77,8,0)</f>
        <v>0</v>
      </c>
      <c r="J73" s="45">
        <f>VLOOKUP(B73,'[2]Sheet1'!$B$16:$L$77,9,0)</f>
        <v>0</v>
      </c>
      <c r="K73" s="46">
        <f>G73+H73+I73+J73</f>
        <v>0</v>
      </c>
      <c r="L73" s="54">
        <v>0</v>
      </c>
      <c r="M73" s="54">
        <v>0</v>
      </c>
      <c r="N73" s="49">
        <f>L73/$L$78*100%</f>
        <v>0</v>
      </c>
      <c r="O73" s="10"/>
    </row>
    <row r="74" spans="1:15" ht="15">
      <c r="A74" s="41">
        <v>59</v>
      </c>
      <c r="B74" s="42" t="s">
        <v>32</v>
      </c>
      <c r="C74" s="43" t="str">
        <f>VLOOKUP(B74,'[1]Sheet2'!$B$16:$C$94,2,0)</f>
        <v>SG CAPITAL</v>
      </c>
      <c r="D74" s="44" t="s">
        <v>1</v>
      </c>
      <c r="E74" s="50" t="s">
        <v>1</v>
      </c>
      <c r="F74" s="50" t="s">
        <v>1</v>
      </c>
      <c r="G74" s="45">
        <f>VLOOKUP(B74,'[2]Sheet1'!$B$16:$L$77,6,0)</f>
        <v>0</v>
      </c>
      <c r="H74" s="45">
        <f>VLOOKUP(B74,'[2]Sheet1'!$B$16:$L$77,7,0)</f>
        <v>0</v>
      </c>
      <c r="I74" s="45">
        <f>VLOOKUP(B74,'[2]Sheet1'!$B$16:$L$77,8,0)</f>
        <v>0</v>
      </c>
      <c r="J74" s="45">
        <f>VLOOKUP(B74,'[2]Sheet1'!$B$16:$L$77,9,0)</f>
        <v>0</v>
      </c>
      <c r="K74" s="46">
        <f>G74+H74+I74+J74</f>
        <v>0</v>
      </c>
      <c r="L74" s="54">
        <v>0</v>
      </c>
      <c r="M74" s="52">
        <v>0</v>
      </c>
      <c r="N74" s="49">
        <f>L74/$L$78*100%</f>
        <v>0</v>
      </c>
      <c r="O74" s="10"/>
    </row>
    <row r="75" spans="1:15" ht="15">
      <c r="A75" s="41">
        <v>60</v>
      </c>
      <c r="B75" s="42" t="s">
        <v>34</v>
      </c>
      <c r="C75" s="43" t="str">
        <f>VLOOKUP(B75,'[1]Sheet2'!$B$16:$C$94,2,0)</f>
        <v>TAVANTOLGOI KHISHIG</v>
      </c>
      <c r="D75" s="44" t="s">
        <v>1</v>
      </c>
      <c r="E75" s="50"/>
      <c r="F75" s="50"/>
      <c r="G75" s="45">
        <f>VLOOKUP(B75,'[2]Sheet1'!$B$16:$L$77,6,0)</f>
        <v>0</v>
      </c>
      <c r="H75" s="45">
        <f>VLOOKUP(B75,'[2]Sheet1'!$B$16:$L$77,7,0)</f>
        <v>0</v>
      </c>
      <c r="I75" s="45">
        <f>VLOOKUP(B75,'[2]Sheet1'!$B$16:$L$77,8,0)</f>
        <v>0</v>
      </c>
      <c r="J75" s="45">
        <f>VLOOKUP(B75,'[2]Sheet1'!$B$16:$L$77,9,0)</f>
        <v>0</v>
      </c>
      <c r="K75" s="46">
        <f>G75+H75+I75+J75</f>
        <v>0</v>
      </c>
      <c r="L75" s="47">
        <v>0</v>
      </c>
      <c r="M75" s="52">
        <v>0</v>
      </c>
      <c r="N75" s="49">
        <f>L75/$L$78*100%</f>
        <v>0</v>
      </c>
      <c r="O75" s="10"/>
    </row>
    <row r="76" spans="1:15" ht="15">
      <c r="A76" s="41">
        <v>61</v>
      </c>
      <c r="B76" s="42" t="s">
        <v>46</v>
      </c>
      <c r="C76" s="43" t="str">
        <f>VLOOKUP(B76,'[1]Sheet2'!$B$16:$C$94,2,0)</f>
        <v>TUSHIG TRUST</v>
      </c>
      <c r="D76" s="44" t="s">
        <v>1</v>
      </c>
      <c r="E76" s="50"/>
      <c r="F76" s="50"/>
      <c r="G76" s="45">
        <f>VLOOKUP(B76,'[2]Sheet1'!$B$16:$L$77,6,0)</f>
        <v>0</v>
      </c>
      <c r="H76" s="45">
        <f>VLOOKUP(B76,'[2]Sheet1'!$B$16:$L$77,7,0)</f>
        <v>0</v>
      </c>
      <c r="I76" s="45">
        <f>VLOOKUP(B76,'[2]Sheet1'!$B$16:$L$77,8,0)</f>
        <v>0</v>
      </c>
      <c r="J76" s="45">
        <f>VLOOKUP(B76,'[2]Sheet1'!$B$16:$L$77,9,0)</f>
        <v>0</v>
      </c>
      <c r="K76" s="46">
        <f>G76+H76+I76+J76</f>
        <v>0</v>
      </c>
      <c r="L76" s="47">
        <v>0</v>
      </c>
      <c r="M76" s="52">
        <v>0</v>
      </c>
      <c r="N76" s="49">
        <f>L76/$L$78*100%</f>
        <v>0</v>
      </c>
      <c r="O76" s="10"/>
    </row>
    <row r="77" spans="1:15" ht="15">
      <c r="A77" s="41">
        <v>62</v>
      </c>
      <c r="B77" s="42" t="s">
        <v>24</v>
      </c>
      <c r="C77" s="43" t="str">
        <f>VLOOKUP(B77,'[1]Sheet2'!$B$16:$C$94,2,0)</f>
        <v>ZEUS CAPITAL</v>
      </c>
      <c r="D77" s="44" t="s">
        <v>1</v>
      </c>
      <c r="E77" s="44"/>
      <c r="F77" s="50" t="s">
        <v>1</v>
      </c>
      <c r="G77" s="45">
        <f>VLOOKUP(B77,'[2]Sheet1'!$B$16:$L$77,6,0)</f>
        <v>0</v>
      </c>
      <c r="H77" s="45">
        <f>VLOOKUP(B77,'[2]Sheet1'!$B$16:$L$77,7,0)</f>
        <v>0</v>
      </c>
      <c r="I77" s="45">
        <f>VLOOKUP(B77,'[2]Sheet1'!$B$16:$L$77,8,0)</f>
        <v>0</v>
      </c>
      <c r="J77" s="45">
        <f>VLOOKUP(B77,'[2]Sheet1'!$B$16:$L$77,9,0)</f>
        <v>0</v>
      </c>
      <c r="K77" s="46">
        <f>G77+H77+I77+J77</f>
        <v>0</v>
      </c>
      <c r="L77" s="47">
        <v>0</v>
      </c>
      <c r="M77" s="47">
        <v>0</v>
      </c>
      <c r="N77" s="49">
        <f>L77/$L$78*100%</f>
        <v>0</v>
      </c>
      <c r="O77" s="10"/>
    </row>
    <row r="78" spans="1:15" ht="16.5" thickBot="1">
      <c r="A78" s="55" t="s">
        <v>62</v>
      </c>
      <c r="B78" s="56"/>
      <c r="C78" s="57"/>
      <c r="D78" s="58"/>
      <c r="E78" s="59">
        <v>25</v>
      </c>
      <c r="F78" s="59">
        <v>16</v>
      </c>
      <c r="G78" s="60">
        <f>SUM(G16:G77)</f>
        <v>958108040</v>
      </c>
      <c r="H78" s="60">
        <f>SUM(H16:H77)</f>
        <v>134523740</v>
      </c>
      <c r="I78" s="60">
        <f>SUM(I16:I77)</f>
        <v>961709810</v>
      </c>
      <c r="J78" s="60">
        <f>SUM(J16:J77)</f>
        <v>32492177133</v>
      </c>
      <c r="K78" s="61">
        <f>G78+H78+I78+J78</f>
        <v>34546518723</v>
      </c>
      <c r="L78" s="62">
        <v>34546518723</v>
      </c>
      <c r="M78" s="62">
        <f>SUM(M16:M77)</f>
        <v>0.9991734935938308</v>
      </c>
      <c r="N78" s="63">
        <f>SUM(N16:N77)</f>
        <v>0.9999999999999996</v>
      </c>
      <c r="O78" s="14"/>
    </row>
    <row r="79" spans="9:15" ht="15.75">
      <c r="I79" s="11"/>
      <c r="J79" s="11"/>
      <c r="K79" s="12"/>
      <c r="L79" s="13"/>
      <c r="M79" s="11"/>
      <c r="N79" s="11"/>
      <c r="O79" s="11"/>
    </row>
    <row r="80" spans="2:15" ht="27" customHeight="1">
      <c r="B80" s="17"/>
      <c r="C80" s="17"/>
      <c r="D80" s="17"/>
      <c r="E80" s="17"/>
      <c r="F80" s="17"/>
      <c r="I80" s="11"/>
      <c r="J80" s="11"/>
      <c r="K80" s="12"/>
      <c r="L80" s="12"/>
      <c r="M80" s="11"/>
      <c r="N80" s="11"/>
      <c r="O80" s="11"/>
    </row>
    <row r="81" spans="3:6" ht="27" customHeight="1">
      <c r="C81" s="16"/>
      <c r="D81" s="16"/>
      <c r="E81" s="16"/>
      <c r="F81" s="16"/>
    </row>
  </sheetData>
  <sheetProtection/>
  <mergeCells count="18"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  <mergeCell ref="A9:L9"/>
    <mergeCell ref="A12:A15"/>
    <mergeCell ref="D12:F14"/>
    <mergeCell ref="C12:C15"/>
    <mergeCell ref="K14:K15"/>
    <mergeCell ref="B12:B15"/>
    <mergeCell ref="E10:H10"/>
    <mergeCell ref="J14:J15"/>
  </mergeCells>
  <printOptions/>
  <pageMargins left="0.91" right="0.43" top="0.65" bottom="0.45" header="0.3" footer="0.3"/>
  <pageSetup horizontalDpi="600" verticalDpi="600" orientation="landscape" paperSize="9" scale="58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2014-12-08T01:56:30Z</cp:lastPrinted>
  <dcterms:created xsi:type="dcterms:W3CDTF">2013-11-13T07:24:47Z</dcterms:created>
  <dcterms:modified xsi:type="dcterms:W3CDTF">2015-02-09T05:59:15Z</dcterms:modified>
  <cp:category/>
  <cp:version/>
  <cp:contentType/>
  <cp:contentStatus/>
</cp:coreProperties>
</file>